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AVBY - AKCE\Veřejná osvětlení\Marušky Kudeříkové, Na Rejdišti, Jindřicha Hořejšího, Vídeňská\Rok 2021\VZ VO a chodníky\Podklady VO\"/>
    </mc:Choice>
  </mc:AlternateContent>
  <xr:revisionPtr revIDLastSave="0" documentId="13_ncr:1_{F270E279-9CF7-4F38-8680-F11BBD9EF927}" xr6:coauthVersionLast="47" xr6:coauthVersionMax="47" xr10:uidLastSave="{00000000-0000-0000-0000-000000000000}"/>
  <bookViews>
    <workbookView xWindow="-24390" yWindow="-120" windowWidth="24510" windowHeight="15990" activeTab="1" xr2:uid="{00000000-000D-0000-FFFF-FFFF00000000}"/>
  </bookViews>
  <sheets>
    <sheet name="Rekapitulace" sheetId="3" r:id="rId1"/>
    <sheet name="Rozpočet" sheetId="2" r:id="rId2"/>
    <sheet name="Parametry" sheetId="1" state="hidden" r:id="rId3"/>
  </sheets>
  <calcPr calcId="181029"/>
</workbook>
</file>

<file path=xl/calcChain.xml><?xml version="1.0" encoding="utf-8"?>
<calcChain xmlns="http://schemas.openxmlformats.org/spreadsheetml/2006/main">
  <c r="G28" i="2" l="1"/>
  <c r="E28" i="2"/>
  <c r="H42" i="2"/>
  <c r="G42" i="2"/>
  <c r="E42" i="2"/>
  <c r="I42" i="2" l="1"/>
  <c r="H28" i="2"/>
  <c r="I28" i="2" l="1"/>
  <c r="H43" i="2" l="1"/>
  <c r="G43" i="2"/>
  <c r="E43" i="2"/>
  <c r="H40" i="2"/>
  <c r="G40" i="2"/>
  <c r="E40" i="2"/>
  <c r="H38" i="2"/>
  <c r="G38" i="2"/>
  <c r="E38" i="2"/>
  <c r="H37" i="2"/>
  <c r="G37" i="2"/>
  <c r="E37" i="2"/>
  <c r="H27" i="2"/>
  <c r="G27" i="2"/>
  <c r="E27" i="2"/>
  <c r="I27" i="2" l="1"/>
  <c r="I40" i="2"/>
  <c r="I37" i="2"/>
  <c r="I43" i="2"/>
  <c r="I38" i="2"/>
  <c r="G87" i="2" l="1"/>
  <c r="G86" i="2"/>
  <c r="G85" i="2"/>
  <c r="G83" i="2"/>
  <c r="G74" i="2"/>
  <c r="G71" i="2"/>
  <c r="G67" i="2"/>
  <c r="E35" i="2"/>
  <c r="G20" i="2"/>
  <c r="G18" i="2"/>
  <c r="G16" i="2"/>
  <c r="G13" i="2"/>
  <c r="E87" i="2"/>
  <c r="E50" i="2" l="1"/>
  <c r="E56" i="2"/>
  <c r="E15" i="2"/>
  <c r="E19" i="2"/>
  <c r="E22" i="2"/>
  <c r="G35" i="2"/>
  <c r="I35" i="2" s="1"/>
  <c r="G14" i="2"/>
  <c r="G15" i="2"/>
  <c r="G17" i="2"/>
  <c r="G19" i="2"/>
  <c r="E21" i="2"/>
  <c r="E49" i="2"/>
  <c r="E52" i="2"/>
  <c r="E55" i="2"/>
  <c r="E57" i="2"/>
  <c r="E61" i="2"/>
  <c r="G69" i="2"/>
  <c r="G73" i="2"/>
  <c r="G77" i="2"/>
  <c r="G82" i="2"/>
  <c r="G84" i="2"/>
  <c r="E92" i="2"/>
  <c r="E24" i="2"/>
  <c r="E53" i="2"/>
  <c r="E59" i="2"/>
  <c r="E93" i="2"/>
  <c r="E14" i="2"/>
  <c r="E17" i="2"/>
  <c r="G24" i="2"/>
  <c r="G50" i="2"/>
  <c r="G53" i="2"/>
  <c r="G56" i="2"/>
  <c r="G59" i="2"/>
  <c r="G63" i="2"/>
  <c r="G65" i="2"/>
  <c r="E69" i="2"/>
  <c r="E73" i="2"/>
  <c r="E77" i="2"/>
  <c r="E78" i="2" s="1"/>
  <c r="E82" i="2"/>
  <c r="E84" i="2"/>
  <c r="G93" i="2"/>
  <c r="E13" i="2"/>
  <c r="I13" i="2" s="1"/>
  <c r="E16" i="2"/>
  <c r="I16" i="2" s="1"/>
  <c r="E18" i="2"/>
  <c r="I18" i="2" s="1"/>
  <c r="E20" i="2"/>
  <c r="I20" i="2" s="1"/>
  <c r="G22" i="2"/>
  <c r="G23" i="2"/>
  <c r="G21" i="2"/>
  <c r="G49" i="2"/>
  <c r="G52" i="2"/>
  <c r="G55" i="2"/>
  <c r="G57" i="2"/>
  <c r="G61" i="2"/>
  <c r="E67" i="2"/>
  <c r="I67" i="2" s="1"/>
  <c r="E71" i="2"/>
  <c r="I71" i="2" s="1"/>
  <c r="E74" i="2"/>
  <c r="I74" i="2" s="1"/>
  <c r="H83" i="2"/>
  <c r="E85" i="2"/>
  <c r="I85" i="2" s="1"/>
  <c r="E86" i="2"/>
  <c r="I86" i="2" s="1"/>
  <c r="G92" i="2"/>
  <c r="H93" i="2"/>
  <c r="H92" i="2"/>
  <c r="I87" i="2"/>
  <c r="H87" i="2"/>
  <c r="H86" i="2"/>
  <c r="E83" i="2"/>
  <c r="I83" i="2" s="1"/>
  <c r="H82" i="2"/>
  <c r="H77" i="2"/>
  <c r="E63" i="2"/>
  <c r="H67" i="2"/>
  <c r="H71" i="2"/>
  <c r="H57" i="2"/>
  <c r="H55" i="2"/>
  <c r="H53" i="2"/>
  <c r="H50" i="2"/>
  <c r="H35" i="2"/>
  <c r="H14" i="2"/>
  <c r="H15" i="2"/>
  <c r="H17" i="2"/>
  <c r="H16" i="2"/>
  <c r="H18" i="2"/>
  <c r="H20" i="2"/>
  <c r="H13" i="2"/>
  <c r="G78" i="2"/>
  <c r="C9" i="3"/>
  <c r="E45" i="2" l="1"/>
  <c r="B3" i="3" s="1"/>
  <c r="B4" i="3" s="1"/>
  <c r="B7" i="3" s="1"/>
  <c r="B12" i="3" s="1"/>
  <c r="I22" i="2"/>
  <c r="I92" i="2"/>
  <c r="I30" i="2"/>
  <c r="I19" i="2"/>
  <c r="I73" i="2"/>
  <c r="I24" i="2"/>
  <c r="I63" i="2"/>
  <c r="I59" i="2"/>
  <c r="I93" i="2"/>
  <c r="I55" i="2"/>
  <c r="I77" i="2"/>
  <c r="I78" i="2" s="1"/>
  <c r="I17" i="2"/>
  <c r="E30" i="2"/>
  <c r="B32" i="3" s="1"/>
  <c r="I52" i="2"/>
  <c r="I21" i="2"/>
  <c r="I56" i="2"/>
  <c r="I50" i="2"/>
  <c r="I69" i="2"/>
  <c r="I15" i="2"/>
  <c r="H21" i="2"/>
  <c r="H56" i="2"/>
  <c r="H69" i="2"/>
  <c r="H85" i="2"/>
  <c r="I82" i="2"/>
  <c r="I53" i="2"/>
  <c r="I61" i="2"/>
  <c r="I49" i="2"/>
  <c r="E65" i="2"/>
  <c r="I65" i="2" s="1"/>
  <c r="H65" i="2"/>
  <c r="H49" i="2"/>
  <c r="H73" i="2"/>
  <c r="I84" i="2"/>
  <c r="H19" i="2"/>
  <c r="H24" i="2"/>
  <c r="H22" i="2"/>
  <c r="H52" i="2"/>
  <c r="H74" i="2"/>
  <c r="H61" i="2"/>
  <c r="H59" i="2"/>
  <c r="H84" i="2"/>
  <c r="I14" i="2"/>
  <c r="I45" i="2"/>
  <c r="I57" i="2"/>
  <c r="H63" i="2"/>
  <c r="H23" i="2"/>
  <c r="E23" i="2"/>
  <c r="I23" i="2" s="1"/>
  <c r="G89" i="2"/>
  <c r="C37" i="3" s="1"/>
  <c r="G95" i="2"/>
  <c r="C23" i="3" s="1"/>
  <c r="G32" i="2"/>
  <c r="E89" i="2"/>
  <c r="B37" i="3" s="1"/>
  <c r="E95" i="2"/>
  <c r="B38" i="3" s="1"/>
  <c r="G45" i="2"/>
  <c r="G30" i="2"/>
  <c r="C32" i="3" s="1"/>
  <c r="G80" i="2"/>
  <c r="C34" i="3" s="1"/>
  <c r="B33" i="3" l="1"/>
  <c r="C4" i="3"/>
  <c r="I95" i="2"/>
  <c r="E32" i="2"/>
  <c r="C5" i="3" s="1"/>
  <c r="E80" i="2"/>
  <c r="B34" i="3" s="1"/>
  <c r="I32" i="2"/>
  <c r="I89" i="2"/>
  <c r="C38" i="3"/>
  <c r="I80" i="2"/>
  <c r="C33" i="3"/>
  <c r="C6" i="3"/>
  <c r="C31" i="3"/>
  <c r="C10" i="3" l="1"/>
  <c r="C11" i="3" s="1"/>
  <c r="C8" i="3"/>
  <c r="B31" i="3"/>
  <c r="C7" i="3"/>
  <c r="C12" i="3" l="1"/>
  <c r="C15" i="3"/>
  <c r="C20" i="3" l="1"/>
  <c r="C13" i="3"/>
  <c r="C19" i="3"/>
  <c r="C14" i="3"/>
  <c r="C16" i="3" l="1"/>
  <c r="C22" i="3" s="1"/>
  <c r="C21" i="3"/>
  <c r="B25" i="3" l="1"/>
  <c r="C25" i="3" s="1"/>
  <c r="C24" i="3"/>
  <c r="C26" i="3" l="1"/>
  <c r="C28" i="3"/>
  <c r="C29" i="3"/>
</calcChain>
</file>

<file path=xl/sharedStrings.xml><?xml version="1.0" encoding="utf-8"?>
<sst xmlns="http://schemas.openxmlformats.org/spreadsheetml/2006/main" count="292" uniqueCount="176">
  <si>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</si>
  <si>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</si>
  <si>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</si>
  <si>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</si>
  <si>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</si>
  <si>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</si>
  <si>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</si>
  <si>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Město Znojmo</t>
  </si>
  <si>
    <t>Z. č.</t>
  </si>
  <si>
    <t>2017005</t>
  </si>
  <si>
    <t>A. č.</t>
  </si>
  <si>
    <t/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</si>
  <si>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</si>
  <si>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</si>
  <si>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</si>
  <si>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</si>
  <si>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</si>
  <si>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</si>
  <si>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</si>
  <si>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</si>
  <si>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</si>
  <si>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</si>
  <si>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</si>
  <si>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</si>
  <si>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</si>
  <si>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</si>
  <si>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</si>
  <si>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</si>
  <si>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0,00</t>
  </si>
  <si>
    <t>Rizika a pojištění  (1 - 1,5) %</t>
  </si>
  <si>
    <t>1,50</t>
  </si>
  <si>
    <t>Opravy v záruce  (5 - 7) %</t>
  </si>
  <si>
    <t>GZS  (3,25 nebo 8,4) %</t>
  </si>
  <si>
    <t>3,25</t>
  </si>
  <si>
    <t>Provozní vlivy  %</t>
  </si>
  <si>
    <t>5,00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</si>
  <si>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</si>
  <si>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</si>
  <si>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</si>
  <si>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</si>
  <si>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</si>
  <si>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</si>
  <si>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2,50</t>
  </si>
  <si>
    <t>Roční nárůst cen 2   %</t>
  </si>
  <si>
    <t>4,00</t>
  </si>
  <si>
    <t>1. sazba DPH %
- i pro přirážky rekapitulace</t>
  </si>
  <si>
    <t>21</t>
  </si>
  <si>
    <t>2. sazba DPH %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</si>
  <si>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</si>
  <si>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</si>
  <si>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</si>
  <si>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</si>
  <si>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</si>
  <si>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</si>
  <si>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</si>
  <si>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</si>
  <si>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</si>
  <si>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</si>
  <si>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KF 09063 TRUBKA KOPOFLEX 63</t>
  </si>
  <si>
    <t>m</t>
  </si>
  <si>
    <t>KF 09110 TRUBKA KOPOFLEX 110</t>
  </si>
  <si>
    <t>SS spojovací</t>
  </si>
  <si>
    <t>ks</t>
  </si>
  <si>
    <t>SPb připojovací</t>
  </si>
  <si>
    <t>hod</t>
  </si>
  <si>
    <t>Demontáže</t>
  </si>
  <si>
    <t>Demontáže - celkem</t>
  </si>
  <si>
    <t>Elektromontáže - celkem</t>
  </si>
  <si>
    <t>Dodávky</t>
  </si>
  <si>
    <t>Montáž svítidel LED se zapojením vodičů, venkovních</t>
  </si>
  <si>
    <t>Montáž stožárů osvětlení bez zemních prací s manžetou</t>
  </si>
  <si>
    <t>Montáž rozváděčů litinových, hliníkových nebo plastových skříněk hmotnosti</t>
  </si>
  <si>
    <t>Dodávky - celkem</t>
  </si>
  <si>
    <t>Zemní práce</t>
  </si>
  <si>
    <t>km</t>
  </si>
  <si>
    <t>JÁMA PRO STOŽÁRY VO O OBJEMU DO 2 m3</t>
  </si>
  <si>
    <t>m3</t>
  </si>
  <si>
    <t>m2</t>
  </si>
  <si>
    <t>BOURANÍ ŽIVIČNÝCH POVRCHŮ</t>
  </si>
  <si>
    <t>ŘEZÁNÍ SPÁRY</t>
  </si>
  <si>
    <t>VYTRHÁNÍ OBRUBY</t>
  </si>
  <si>
    <t>HLOUBENÍ KABELOVÉ RÝHY</t>
  </si>
  <si>
    <t>ZŘÍZENÍ KABELOVÉHO LOŽE</t>
  </si>
  <si>
    <t>FOLIE VÝSTRAŽNÁ Z PVC</t>
  </si>
  <si>
    <t>ZÁHOZ KABELOVÉ RÝHY</t>
  </si>
  <si>
    <t>ODVOZ ZEMINY</t>
  </si>
  <si>
    <t>Zemní práce  - celkem</t>
  </si>
  <si>
    <t>Přesazaní zeleně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</si>
  <si>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</si>
  <si>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</si>
  <si>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</si>
  <si>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</si>
  <si>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</si>
  <si>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</si>
  <si>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</si>
  <si>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</si>
  <si>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</si>
  <si>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</si>
  <si>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</si>
  <si>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</si>
  <si>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</si>
  <si>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1,50%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</si>
  <si>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</si>
  <si>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</si>
  <si>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</si>
  <si>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</si>
  <si>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5,00%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</si>
  <si>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</si>
  <si>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</si>
  <si>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</si>
  <si>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</si>
  <si>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</si>
  <si>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Roční nárůst cen 2,50%</t>
  </si>
  <si>
    <t>Roční nárůst cen 4,00%</t>
  </si>
  <si>
    <t>Součty odstavců</t>
  </si>
  <si>
    <t xml:space="preserve">  Demontáže</t>
  </si>
  <si>
    <t>Úpravy povrchů</t>
  </si>
  <si>
    <t>Úpravy povrchů - celkem</t>
  </si>
  <si>
    <t xml:space="preserve">  Reklama</t>
  </si>
  <si>
    <t>Rekonstrukce a rozšíření VO Znojmo</t>
  </si>
  <si>
    <t>Vojtěch Tomšů</t>
  </si>
  <si>
    <t>CYKY-J 4x16</t>
  </si>
  <si>
    <t>CYKY-J 3x1,5</t>
  </si>
  <si>
    <t>FeZn 30x4</t>
  </si>
  <si>
    <t>FeZn-D10 (0,62kg/m)</t>
  </si>
  <si>
    <t>ROZBOURÁNÍ BETONOVÉHO ZÁKLADU</t>
  </si>
  <si>
    <t>Vedlejší rozpočtové náklady</t>
  </si>
  <si>
    <t>VRN - celkem</t>
  </si>
  <si>
    <t>kpl</t>
  </si>
  <si>
    <t>LED Svítidlo VARIA 30 W, EL-INSTA</t>
  </si>
  <si>
    <t>04 - Na Rejdišti</t>
  </si>
  <si>
    <t>Objednatel: Město Znojmo</t>
  </si>
  <si>
    <t>Vypracoval: Bc. Vojtěch Tomšů</t>
  </si>
  <si>
    <t>Zakázka: Rekonstrukce a rozšíření VO ul. Marušky Kudeříkové, Na Rejdišti, Jindřicha Hořejšího, Vídeňská</t>
  </si>
  <si>
    <t>Demontáž svítidel venkovních</t>
  </si>
  <si>
    <t>VYTÝČENÍ</t>
  </si>
  <si>
    <t>Trasa nového kabelové vedení</t>
  </si>
  <si>
    <t>Existující stíě</t>
  </si>
  <si>
    <t>ROZEBRÁNÍ CHODNÍKU</t>
  </si>
  <si>
    <t>Lože - drť 30mm</t>
  </si>
  <si>
    <t>Štěrkodrť 150mm</t>
  </si>
  <si>
    <t>Betonová dlažba 30x30, 60mm</t>
  </si>
  <si>
    <t>Zpětné osazení chodníku – 
Lože - drť 30mm</t>
  </si>
  <si>
    <t>Zpětné osazení chodníku – 
Štěrkodrť 150mm</t>
  </si>
  <si>
    <t>Dočasné uložení rozbouraného materiálu pro zpětné osazení</t>
  </si>
  <si>
    <t>Zpětné osazení chodníku – 
Betonová dlažba 30x30, 60mm</t>
  </si>
  <si>
    <t>Část: ul. Na Rejdišti, Marušky Kudeříkové, Vídeňská třída</t>
  </si>
  <si>
    <t>Betonový žlab TK2 100x23x19,5 cm, včetně víka</t>
  </si>
  <si>
    <t>Montáž elektovýzbroje stožárů</t>
  </si>
  <si>
    <t>Rozpínací skříň RZ 4:3, zapuštěná</t>
  </si>
  <si>
    <t>Provizorní úprava terénu v zemina třídy 3</t>
  </si>
  <si>
    <t>Uložení obrubník silniční</t>
  </si>
  <si>
    <t>Zemina třídy 3, šíře 350mm,hloubka 800mm</t>
  </si>
  <si>
    <t>Do šířky 30cm</t>
  </si>
  <si>
    <t>Stojaté kladené do betonu</t>
  </si>
  <si>
    <t>Síla vrstvy 3-5 cm</t>
  </si>
  <si>
    <t>SV 6.16.4/1</t>
  </si>
  <si>
    <t>Zemina třídy 4, ručně</t>
  </si>
  <si>
    <t>Základ z prostého betonu</t>
  </si>
  <si>
    <t>V asfaltu nebo betonu</t>
  </si>
  <si>
    <t>Z kopaného písku, bez zakrytí, šíře do 65cm,tloušťka 10cm</t>
  </si>
  <si>
    <t>Do vzdálenosti 1 km</t>
  </si>
  <si>
    <t>Za každý další km</t>
  </si>
  <si>
    <t>Přemístění mat., naložení, odvoz</t>
  </si>
  <si>
    <t>Měření osvětlení dle ČSN 13 201-4</t>
  </si>
  <si>
    <t>Koordinace stavebních prací</t>
  </si>
  <si>
    <t>Geodetické zaměření</t>
  </si>
  <si>
    <t>Spoluprace s reviz.technikem</t>
  </si>
  <si>
    <t>Revizni technik</t>
  </si>
  <si>
    <t>Stožár silniční</t>
  </si>
  <si>
    <t>Stožár STB 6A vč. manžeta PM 133</t>
  </si>
  <si>
    <t>Stožár STB 5A vč. manžeta PM 133</t>
  </si>
  <si>
    <t>Rekonstrukce a rozšíření VO – ETAPA II</t>
  </si>
  <si>
    <t>Demontáž zavěšených svítidel</t>
  </si>
  <si>
    <t>Rozpínací skříň RF 4:3, pilířová</t>
  </si>
  <si>
    <t>Datum: 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</si>
</sst>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>
    <font>
      <sz val="11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Bez Patky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"/>
      <family val="2"/>
      <charset val="238"/>
    </font>
    <font>
      <sz val="10"/>
      <name val="Helv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9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3" fillId="8" borderId="1" xfId="0" applyNumberFormat="1" applyFont="1" applyFill="1" applyBorder="1" applyAlignment="1" applyProtection="1">
      <alignment horizontal="left"/>
      <protection locked="0"/>
    </xf>
    <xf numFmtId="49" fontId="4" fillId="8" borderId="1" xfId="0" applyNumberFormat="1" applyFont="1" applyFill="1" applyBorder="1" applyAlignment="1" applyProtection="1">
      <alignment horizontal="left"/>
      <protection locked="0"/>
    </xf>
    <xf numFmtId="49" fontId="0" fillId="8" borderId="0" xfId="0" applyNumberFormat="1" applyFill="1" applyProtection="1">
      <protection locked="0"/>
    </xf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left"/>
    </xf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/>
    <xf numFmtId="0" fontId="10" fillId="0" borderId="0" xfId="1" applyFont="1" applyFill="1"/>
    <xf numFmtId="0" fontId="13" fillId="0" borderId="0" xfId="2" applyFont="1" applyFill="1" applyBorder="1" applyAlignment="1">
      <alignment horizontal="center"/>
    </xf>
    <xf numFmtId="0" fontId="13" fillId="0" borderId="0" xfId="2" applyFont="1" applyFill="1" applyBorder="1" applyAlignment="1"/>
    <xf numFmtId="0" fontId="14" fillId="0" borderId="0" xfId="0" applyFont="1" applyFill="1" applyBorder="1" applyAlignment="1">
      <alignment horizontal="center"/>
    </xf>
    <xf numFmtId="0" fontId="6" fillId="0" borderId="0" xfId="0" applyFont="1" applyBorder="1"/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9" fontId="1" fillId="5" borderId="1" xfId="0" applyNumberFormat="1" applyFont="1" applyFill="1" applyBorder="1" applyAlignment="1">
      <alignment horizontal="left" wrapText="1"/>
    </xf>
    <xf numFmtId="0" fontId="0" fillId="0" borderId="0" xfId="0"/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0" fontId="11" fillId="9" borderId="2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/>
    </xf>
    <xf numFmtId="0" fontId="11" fillId="9" borderId="4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1" fillId="9" borderId="6" xfId="0" applyFont="1" applyFill="1" applyBorder="1" applyAlignment="1">
      <alignment horizontal="center" vertical="center"/>
    </xf>
    <xf numFmtId="0" fontId="11" fillId="9" borderId="7" xfId="0" applyFont="1" applyFill="1" applyBorder="1" applyAlignment="1">
      <alignment horizontal="center" vertical="center"/>
    </xf>
    <xf numFmtId="164" fontId="15" fillId="0" borderId="3" xfId="2" applyNumberFormat="1" applyFont="1" applyFill="1" applyBorder="1" applyAlignment="1">
      <alignment horizontal="left"/>
    </xf>
  </cellXfs>
  <cellStyles count="3">
    <cellStyle name="Normální" xfId="0" builtinId="0"/>
    <cellStyle name="normální_ASKO - EPS" xfId="1" xr:uid="{00000000-0005-0000-0000-000001000000}"/>
    <cellStyle name="normální_Kaufland - Nitra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8"/>
  <sheetViews>
    <sheetView workbookViewId="0">
      <pane ySplit="1" topLeftCell="A5" activePane="bottomLeft" state="frozen"/>
      <selection pane="bottomLeft" activeCell="G9" sqref="G9"/>
    </sheetView>
  </sheetViews>
  <sheetFormatPr defaultRowHeight="15"/>
  <cols>
    <col min="1" max="1" width="34.28515625" style="1" bestFit="1" customWidth="1"/>
    <col min="2" max="2" width="8.85546875" style="10" bestFit="1" customWidth="1"/>
    <col min="3" max="3" width="11.42578125" style="10" bestFit="1" customWidth="1"/>
    <col min="4" max="4" width="0" hidden="1" customWidth="1"/>
    <col min="6" max="6" width="0" style="9" hidden="1" customWidth="1"/>
  </cols>
  <sheetData>
    <row r="1" spans="1:4">
      <c r="A1" s="34" t="s">
        <v>0</v>
      </c>
      <c r="B1" s="42" t="s">
        <v>88</v>
      </c>
      <c r="C1" s="42" t="s">
        <v>89</v>
      </c>
      <c r="D1" s="35"/>
    </row>
    <row r="2" spans="1:4">
      <c r="A2" s="36" t="s">
        <v>90</v>
      </c>
      <c r="B2" s="40"/>
      <c r="C2" s="40"/>
      <c r="D2" s="35"/>
    </row>
    <row r="3" spans="1:4">
      <c r="A3" s="37" t="s">
        <v>91</v>
      </c>
      <c r="B3" s="39">
        <f>(Rozpočet!E45)</f>
        <v>0</v>
      </c>
      <c r="C3" s="39"/>
      <c r="D3" s="35"/>
    </row>
    <row r="4" spans="1:4">
      <c r="A4" s="37" t="s">
        <v>92</v>
      </c>
      <c r="B4" s="39">
        <f>B3 * Parametry!B16 / 100</f>
        <v>0</v>
      </c>
      <c r="C4" s="39">
        <f>B3 * Parametry!B17 / 100</f>
        <v>0</v>
      </c>
      <c r="D4" s="35"/>
    </row>
    <row r="5" spans="1:4">
      <c r="A5" s="37" t="s">
        <v>93</v>
      </c>
      <c r="B5" s="39"/>
      <c r="C5" s="39">
        <f>(Rozpočet!E32) + 0</f>
        <v>0</v>
      </c>
      <c r="D5" s="35"/>
    </row>
    <row r="6" spans="1:4">
      <c r="A6" s="37" t="s">
        <v>94</v>
      </c>
      <c r="B6" s="39"/>
      <c r="C6" s="39">
        <f>(Rozpočet!G45) + (Rozpočet!G32) + 0</f>
        <v>0</v>
      </c>
      <c r="D6" s="35"/>
    </row>
    <row r="7" spans="1:4">
      <c r="A7" s="38" t="s">
        <v>95</v>
      </c>
      <c r="B7" s="41">
        <f>B3 + B4</f>
        <v>0</v>
      </c>
      <c r="C7" s="41">
        <f>C3 + C4 + C5 + C6</f>
        <v>0</v>
      </c>
      <c r="D7" s="35"/>
    </row>
    <row r="8" spans="1:4">
      <c r="A8" s="37" t="s">
        <v>96</v>
      </c>
      <c r="B8" s="39"/>
      <c r="C8" s="39">
        <f>(C5 + C6) * Parametry!B18 / 100</f>
        <v>0</v>
      </c>
      <c r="D8" s="35"/>
    </row>
    <row r="9" spans="1:4">
      <c r="A9" s="6" t="s">
        <v>97</v>
      </c>
      <c r="B9" s="12"/>
      <c r="C9" s="12">
        <f>0 + 0</f>
        <v>0</v>
      </c>
      <c r="D9" s="3"/>
    </row>
    <row r="10" spans="1:4">
      <c r="A10" s="6" t="s">
        <v>73</v>
      </c>
      <c r="B10" s="12"/>
      <c r="C10" s="12">
        <f>(Rozpočet!E89+Rozpočet!E80) + (Rozpočet!G89+Rozpočet!G80)</f>
        <v>0</v>
      </c>
      <c r="D10" s="3"/>
    </row>
    <row r="11" spans="1:4">
      <c r="A11" s="6" t="s">
        <v>98</v>
      </c>
      <c r="B11" s="12"/>
      <c r="C11" s="12">
        <f>(C9 + C10) * Parametry!B19 / 100</f>
        <v>0</v>
      </c>
      <c r="D11" s="3"/>
    </row>
    <row r="12" spans="1:4">
      <c r="A12" s="7" t="s">
        <v>99</v>
      </c>
      <c r="B12" s="16">
        <f>B7</f>
        <v>0</v>
      </c>
      <c r="C12" s="16">
        <f>C7 + C8 + C9 + C10 + C11</f>
        <v>0</v>
      </c>
      <c r="D12" s="3"/>
    </row>
    <row r="13" spans="1:4">
      <c r="A13" s="6" t="s">
        <v>100</v>
      </c>
      <c r="B13" s="12"/>
      <c r="C13" s="12">
        <f>(B12 + C12) * Parametry!B20 / 100</f>
        <v>0</v>
      </c>
      <c r="D13" s="3"/>
    </row>
    <row r="14" spans="1:4">
      <c r="A14" s="6" t="s">
        <v>101</v>
      </c>
      <c r="B14" s="12"/>
      <c r="C14" s="12">
        <f>(B12 + C12) * Parametry!B21 / 100</f>
        <v>0</v>
      </c>
      <c r="D14" s="3"/>
    </row>
    <row r="15" spans="1:4">
      <c r="A15" s="6" t="s">
        <v>102</v>
      </c>
      <c r="B15" s="12"/>
      <c r="C15" s="12">
        <f>(B7 + C7) * Parametry!B22 / 100</f>
        <v>0</v>
      </c>
      <c r="D15" s="3"/>
    </row>
    <row r="16" spans="1:4">
      <c r="A16" s="5" t="s">
        <v>103</v>
      </c>
      <c r="B16" s="13"/>
      <c r="C16" s="13">
        <f>B12 + C12 + C13 + C14 + C15</f>
        <v>0</v>
      </c>
      <c r="D16" s="3"/>
    </row>
    <row r="17" spans="1:4">
      <c r="A17" s="6" t="s">
        <v>11</v>
      </c>
      <c r="B17" s="12"/>
      <c r="C17" s="12"/>
      <c r="D17" s="3"/>
    </row>
    <row r="18" spans="1:4">
      <c r="A18" s="5" t="s">
        <v>104</v>
      </c>
      <c r="B18" s="13"/>
      <c r="C18" s="13"/>
      <c r="D18" s="3"/>
    </row>
    <row r="19" spans="1:4">
      <c r="A19" s="6" t="s">
        <v>105</v>
      </c>
      <c r="B19" s="12"/>
      <c r="C19" s="12">
        <f>C12 * Parametry!B23 / 100</f>
        <v>0</v>
      </c>
      <c r="D19" s="3"/>
    </row>
    <row r="20" spans="1:4">
      <c r="A20" s="6" t="s">
        <v>106</v>
      </c>
      <c r="B20" s="12"/>
      <c r="C20" s="12">
        <f>C12 * Parametry!B24 / 100</f>
        <v>0</v>
      </c>
      <c r="D20" s="3"/>
    </row>
    <row r="21" spans="1:4">
      <c r="A21" s="5" t="s">
        <v>107</v>
      </c>
      <c r="B21" s="13"/>
      <c r="C21" s="13">
        <f>C19 + C20</f>
        <v>0</v>
      </c>
      <c r="D21" s="3"/>
    </row>
    <row r="22" spans="1:4">
      <c r="A22" s="6" t="s">
        <v>108</v>
      </c>
      <c r="B22" s="12"/>
      <c r="C22" s="12">
        <f>Parametry!B25 * Parametry!B28 * (C16 * Parametry!B27)^Parametry!B26</f>
        <v>0</v>
      </c>
      <c r="D22" s="3"/>
    </row>
    <row r="23" spans="1:4">
      <c r="A23" s="6" t="s">
        <v>126</v>
      </c>
      <c r="B23" s="12"/>
      <c r="C23" s="12">
        <f>Rozpočet!G95</f>
        <v>0</v>
      </c>
      <c r="D23" s="3"/>
    </row>
    <row r="24" spans="1:4">
      <c r="A24" s="4" t="s">
        <v>109</v>
      </c>
      <c r="B24" s="11"/>
      <c r="C24" s="11">
        <f>C16 + C21 + C22 + C23</f>
        <v>0</v>
      </c>
      <c r="D24" s="3"/>
    </row>
    <row r="25" spans="1:4">
      <c r="A25" s="6" t="s">
        <v>110</v>
      </c>
      <c r="B25" s="12">
        <f>(SUM(Rozpočet!E34:E43)+SUM(Rozpočet!E13:E24,Rozpočet!E26:E27)+SUM(Rozpočet!E48:E77,Rozpočet!E82:E88,Rozpočet!E92:E94)) + (SUM(Rozpočet!G34:G43)+SUM(Rozpočet!G13:G24,Rozpočet!G26:G27)+SUM(Rozpočet!G48:G77,Rozpočet!G82:G88,Rozpočet!G92:G94)) + B4 + C4 + C8 + C11 + C13 + C14 + C15 + C21 + C22</f>
        <v>0</v>
      </c>
      <c r="C25" s="12">
        <f>B25 * Parametry!B31 / 100</f>
        <v>0</v>
      </c>
      <c r="D25" s="3"/>
    </row>
    <row r="26" spans="1:4">
      <c r="A26" s="4" t="s">
        <v>111</v>
      </c>
      <c r="B26" s="11"/>
      <c r="C26" s="11">
        <f>C24 + C25 + C39</f>
        <v>0</v>
      </c>
      <c r="D26" s="3"/>
    </row>
    <row r="27" spans="1:4">
      <c r="A27" s="6" t="s">
        <v>11</v>
      </c>
      <c r="B27" s="12"/>
      <c r="C27" s="12"/>
      <c r="D27" s="3"/>
    </row>
    <row r="28" spans="1:4">
      <c r="A28" s="6" t="s">
        <v>112</v>
      </c>
      <c r="B28" s="12"/>
      <c r="C28" s="12">
        <f>C24 * Parametry!B29 / 100</f>
        <v>0</v>
      </c>
      <c r="D28" s="3"/>
    </row>
    <row r="29" spans="1:4">
      <c r="A29" s="6" t="s">
        <v>113</v>
      </c>
      <c r="B29" s="12"/>
      <c r="C29" s="12">
        <f>C24 * Parametry!B30 / 100</f>
        <v>0</v>
      </c>
      <c r="D29" s="3"/>
    </row>
    <row r="30" spans="1:4">
      <c r="A30" s="5" t="s">
        <v>114</v>
      </c>
      <c r="B30" s="17" t="s">
        <v>51</v>
      </c>
      <c r="C30" s="17" t="s">
        <v>53</v>
      </c>
      <c r="D30" s="3"/>
    </row>
    <row r="31" spans="1:4">
      <c r="A31" s="6" t="s">
        <v>57</v>
      </c>
      <c r="B31" s="12">
        <f>(Rozpočet!E32)</f>
        <v>0</v>
      </c>
      <c r="C31" s="12">
        <f>(Rozpočet!G32)-Rozpočet!G30</f>
        <v>0</v>
      </c>
      <c r="D31" s="3"/>
    </row>
    <row r="32" spans="1:4">
      <c r="A32" s="6" t="s">
        <v>115</v>
      </c>
      <c r="B32" s="12">
        <f>(Rozpočet!E30)</f>
        <v>0</v>
      </c>
      <c r="C32" s="12">
        <f>(Rozpočet!G30)</f>
        <v>0</v>
      </c>
      <c r="D32" s="3"/>
    </row>
    <row r="33" spans="1:4">
      <c r="A33" s="6" t="s">
        <v>68</v>
      </c>
      <c r="B33" s="12">
        <f>(Rozpočet!E45)</f>
        <v>0</v>
      </c>
      <c r="C33" s="12">
        <f>(Rozpočet!G45)</f>
        <v>0</v>
      </c>
      <c r="D33" s="3"/>
    </row>
    <row r="34" spans="1:4">
      <c r="A34" s="6" t="s">
        <v>73</v>
      </c>
      <c r="B34" s="12">
        <f>(Rozpočet!E80)</f>
        <v>0</v>
      </c>
      <c r="C34" s="12">
        <f>(Rozpočet!G80)</f>
        <v>0</v>
      </c>
      <c r="D34" s="3"/>
    </row>
    <row r="35" spans="1:4">
      <c r="A35" s="6" t="s">
        <v>87</v>
      </c>
      <c r="B35" s="12"/>
      <c r="C35" s="12"/>
      <c r="D35" s="3"/>
    </row>
    <row r="36" spans="1:4">
      <c r="A36" s="6" t="s">
        <v>118</v>
      </c>
      <c r="B36" s="12"/>
      <c r="C36" s="12"/>
      <c r="D36" s="3"/>
    </row>
    <row r="37" spans="1:4">
      <c r="A37" s="6" t="s">
        <v>116</v>
      </c>
      <c r="B37" s="12">
        <f>(Rozpočet!E89)</f>
        <v>0</v>
      </c>
      <c r="C37" s="12">
        <f>(Rozpočet!G89)</f>
        <v>0</v>
      </c>
      <c r="D37" s="3"/>
    </row>
    <row r="38" spans="1:4">
      <c r="A38" s="6" t="s">
        <v>126</v>
      </c>
      <c r="B38" s="12">
        <f>Rozpočet!E95</f>
        <v>0</v>
      </c>
      <c r="C38" s="12">
        <f>Rozpočet!G95</f>
        <v>0</v>
      </c>
      <c r="D38" s="3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&amp;C&amp;"Calibri,Tučné"&amp;14&amp;A</oddHeader>
    <oddFooter>&amp;C&amp;"Calibri,Tučné"&amp;12Stránka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P96"/>
  <sheetViews>
    <sheetView tabSelected="1" zoomScale="175" zoomScaleNormal="175" workbookViewId="0">
      <pane ySplit="11" topLeftCell="A12" activePane="bottomLeft" state="frozen"/>
      <selection pane="bottomLeft" activeCell="F12" sqref="F12:F98"/>
    </sheetView>
  </sheetViews>
  <sheetFormatPr defaultRowHeight="15"/>
  <cols>
    <col min="1" max="1" width="30.5703125" style="23" customWidth="1"/>
    <col min="2" max="2" width="3.42578125" style="1" bestFit="1" customWidth="1"/>
    <col min="3" max="3" width="7.7109375" style="10" customWidth="1"/>
    <col min="4" max="4" width="7.85546875" style="10" bestFit="1" customWidth="1"/>
    <col min="5" max="5" width="13.85546875" style="10" bestFit="1" customWidth="1"/>
    <col min="6" max="6" width="7.85546875" style="10" bestFit="1" customWidth="1"/>
    <col min="7" max="7" width="12.7109375" style="10" bestFit="1" customWidth="1"/>
    <col min="8" max="8" width="7.85546875" style="10" bestFit="1" customWidth="1"/>
    <col min="9" max="9" width="11.7109375" style="10" customWidth="1"/>
  </cols>
  <sheetData>
    <row r="1" spans="1:9" s="43" customFormat="1">
      <c r="A1" s="44"/>
      <c r="B1" s="44"/>
      <c r="C1" s="45"/>
      <c r="D1" s="44"/>
      <c r="E1" s="44"/>
      <c r="F1" s="45"/>
      <c r="G1" s="45"/>
      <c r="H1" s="45"/>
      <c r="I1" s="45"/>
    </row>
    <row r="2" spans="1:9" s="43" customFormat="1">
      <c r="A2" s="46" t="s">
        <v>133</v>
      </c>
      <c r="B2" s="44"/>
      <c r="C2" s="45"/>
      <c r="D2" s="44"/>
      <c r="E2" s="44"/>
      <c r="F2" s="45"/>
      <c r="G2" s="45"/>
      <c r="H2" s="45"/>
      <c r="I2" s="45"/>
    </row>
    <row r="3" spans="1:9" s="43" customFormat="1">
      <c r="A3" s="46" t="s">
        <v>131</v>
      </c>
      <c r="B3" s="47"/>
      <c r="C3" s="48"/>
      <c r="D3" s="49"/>
      <c r="E3" s="49"/>
      <c r="F3" s="50"/>
      <c r="G3" s="50"/>
      <c r="H3" s="50"/>
      <c r="I3" s="51"/>
    </row>
    <row r="4" spans="1:9" s="43" customFormat="1">
      <c r="A4" s="46" t="s">
        <v>132</v>
      </c>
      <c r="B4" s="47"/>
      <c r="C4" s="48"/>
      <c r="D4" s="49"/>
      <c r="E4" s="49"/>
      <c r="F4" s="50"/>
      <c r="G4" s="50"/>
      <c r="H4" s="50"/>
      <c r="I4" s="51"/>
    </row>
    <row r="5" spans="1:9" s="43" customFormat="1">
      <c r="A5" s="46" t="s">
        <v>175</v>
      </c>
      <c r="B5" s="47"/>
      <c r="C5" s="48"/>
      <c r="D5" s="49"/>
      <c r="E5" s="49"/>
      <c r="F5" s="50"/>
      <c r="G5" s="50"/>
      <c r="H5" s="50"/>
      <c r="I5" s="51"/>
    </row>
    <row r="6" spans="1:9" s="43" customFormat="1">
      <c r="A6" s="46" t="s">
        <v>146</v>
      </c>
      <c r="B6" s="47"/>
      <c r="C6" s="48"/>
      <c r="D6" s="49"/>
      <c r="E6" s="49"/>
      <c r="F6" s="50"/>
      <c r="G6" s="50"/>
      <c r="H6" s="50"/>
      <c r="I6" s="51"/>
    </row>
    <row r="7" spans="1:9" s="43" customFormat="1" ht="15.75" thickBot="1">
      <c r="A7" s="44"/>
      <c r="B7" s="44"/>
      <c r="C7" s="45"/>
      <c r="D7" s="44"/>
      <c r="E7" s="44"/>
      <c r="F7" s="45"/>
      <c r="G7" s="45"/>
      <c r="H7" s="45"/>
      <c r="I7" s="45"/>
    </row>
    <row r="8" spans="1:9" s="43" customFormat="1">
      <c r="A8" s="91" t="s">
        <v>172</v>
      </c>
      <c r="B8" s="92"/>
      <c r="C8" s="92"/>
      <c r="D8" s="92"/>
      <c r="E8" s="92"/>
      <c r="F8" s="92"/>
      <c r="G8" s="92"/>
      <c r="H8" s="92"/>
      <c r="I8" s="93"/>
    </row>
    <row r="9" spans="1:9" s="43" customFormat="1" ht="27" customHeight="1" thickBot="1">
      <c r="A9" s="94"/>
      <c r="B9" s="95"/>
      <c r="C9" s="95"/>
      <c r="D9" s="95"/>
      <c r="E9" s="95"/>
      <c r="F9" s="95"/>
      <c r="G9" s="95"/>
      <c r="H9" s="95"/>
      <c r="I9" s="96"/>
    </row>
    <row r="10" spans="1:9" s="43" customFormat="1">
      <c r="A10" s="52"/>
      <c r="B10" s="52"/>
      <c r="C10" s="53"/>
      <c r="D10" s="54"/>
      <c r="E10" s="97"/>
      <c r="F10" s="97"/>
      <c r="G10" s="97"/>
      <c r="H10" s="97"/>
      <c r="I10" s="55"/>
    </row>
    <row r="11" spans="1:9">
      <c r="A11" s="8" t="s">
        <v>0</v>
      </c>
      <c r="B11" s="2" t="s">
        <v>49</v>
      </c>
      <c r="C11" s="18" t="s">
        <v>50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8" t="s">
        <v>56</v>
      </c>
    </row>
    <row r="12" spans="1:9">
      <c r="A12" s="19" t="s">
        <v>57</v>
      </c>
      <c r="B12" s="4" t="s">
        <v>11</v>
      </c>
      <c r="C12" s="11"/>
      <c r="D12" s="24"/>
      <c r="E12" s="11"/>
      <c r="F12" s="24"/>
      <c r="G12" s="11"/>
      <c r="H12" s="11"/>
      <c r="I12" s="11"/>
    </row>
    <row r="13" spans="1:9">
      <c r="A13" s="20" t="s">
        <v>58</v>
      </c>
      <c r="B13" s="6" t="s">
        <v>59</v>
      </c>
      <c r="C13" s="12">
        <v>447</v>
      </c>
      <c r="D13" s="80"/>
      <c r="E13" s="77">
        <f t="shared" ref="E13:E21" si="0">C13*D13</f>
        <v>0</v>
      </c>
      <c r="F13" s="80"/>
      <c r="G13" s="77">
        <f t="shared" ref="G13:G21" si="1">C13*F13</f>
        <v>0</v>
      </c>
      <c r="H13" s="77">
        <f t="shared" ref="H13:I21" si="2">D13+F13</f>
        <v>0</v>
      </c>
      <c r="I13" s="77">
        <f t="shared" si="2"/>
        <v>0</v>
      </c>
    </row>
    <row r="14" spans="1:9">
      <c r="A14" s="20" t="s">
        <v>60</v>
      </c>
      <c r="B14" s="6" t="s">
        <v>59</v>
      </c>
      <c r="C14" s="12">
        <v>210</v>
      </c>
      <c r="D14" s="80"/>
      <c r="E14" s="77">
        <f t="shared" si="0"/>
        <v>0</v>
      </c>
      <c r="F14" s="80"/>
      <c r="G14" s="77">
        <f t="shared" si="1"/>
        <v>0</v>
      </c>
      <c r="H14" s="77">
        <f t="shared" si="2"/>
        <v>0</v>
      </c>
      <c r="I14" s="77">
        <f t="shared" si="2"/>
        <v>0</v>
      </c>
    </row>
    <row r="15" spans="1:9">
      <c r="A15" s="20" t="s">
        <v>121</v>
      </c>
      <c r="B15" s="6" t="s">
        <v>59</v>
      </c>
      <c r="C15" s="12">
        <v>467</v>
      </c>
      <c r="D15" s="80"/>
      <c r="E15" s="77">
        <f t="shared" si="0"/>
        <v>0</v>
      </c>
      <c r="F15" s="80"/>
      <c r="G15" s="77">
        <f>C15*F15</f>
        <v>0</v>
      </c>
      <c r="H15" s="77">
        <f t="shared" ref="H15:I18" si="3">D15+F15</f>
        <v>0</v>
      </c>
      <c r="I15" s="77">
        <f t="shared" si="3"/>
        <v>0</v>
      </c>
    </row>
    <row r="16" spans="1:9">
      <c r="A16" s="20" t="s">
        <v>122</v>
      </c>
      <c r="B16" s="6" t="s">
        <v>59</v>
      </c>
      <c r="C16" s="12">
        <v>90</v>
      </c>
      <c r="D16" s="80"/>
      <c r="E16" s="77">
        <f t="shared" si="0"/>
        <v>0</v>
      </c>
      <c r="F16" s="80"/>
      <c r="G16" s="77">
        <f>C16*F16</f>
        <v>0</v>
      </c>
      <c r="H16" s="77">
        <f t="shared" si="3"/>
        <v>0</v>
      </c>
      <c r="I16" s="77">
        <f t="shared" si="3"/>
        <v>0</v>
      </c>
    </row>
    <row r="17" spans="1:9">
      <c r="A17" s="20" t="s">
        <v>123</v>
      </c>
      <c r="B17" s="6" t="s">
        <v>59</v>
      </c>
      <c r="C17" s="12">
        <v>413</v>
      </c>
      <c r="D17" s="80"/>
      <c r="E17" s="77">
        <f t="shared" si="0"/>
        <v>0</v>
      </c>
      <c r="F17" s="80"/>
      <c r="G17" s="77">
        <f>C17*F17</f>
        <v>0</v>
      </c>
      <c r="H17" s="77">
        <f t="shared" si="3"/>
        <v>0</v>
      </c>
      <c r="I17" s="77">
        <f t="shared" si="3"/>
        <v>0</v>
      </c>
    </row>
    <row r="18" spans="1:9">
      <c r="A18" s="20" t="s">
        <v>124</v>
      </c>
      <c r="B18" s="6" t="s">
        <v>59</v>
      </c>
      <c r="C18" s="12">
        <v>22</v>
      </c>
      <c r="D18" s="80"/>
      <c r="E18" s="77">
        <f t="shared" si="0"/>
        <v>0</v>
      </c>
      <c r="F18" s="80"/>
      <c r="G18" s="77">
        <f>C18*F18</f>
        <v>0</v>
      </c>
      <c r="H18" s="77">
        <f t="shared" si="3"/>
        <v>0</v>
      </c>
      <c r="I18" s="77">
        <f t="shared" si="3"/>
        <v>0</v>
      </c>
    </row>
    <row r="19" spans="1:9">
      <c r="A19" s="20" t="s">
        <v>61</v>
      </c>
      <c r="B19" s="6" t="s">
        <v>62</v>
      </c>
      <c r="C19" s="12">
        <v>9</v>
      </c>
      <c r="D19" s="80"/>
      <c r="E19" s="77">
        <f t="shared" si="0"/>
        <v>0</v>
      </c>
      <c r="F19" s="80"/>
      <c r="G19" s="77">
        <f t="shared" si="1"/>
        <v>0</v>
      </c>
      <c r="H19" s="77">
        <f t="shared" si="2"/>
        <v>0</v>
      </c>
      <c r="I19" s="77">
        <f t="shared" si="2"/>
        <v>0</v>
      </c>
    </row>
    <row r="20" spans="1:9">
      <c r="A20" s="20" t="s">
        <v>63</v>
      </c>
      <c r="B20" s="6" t="s">
        <v>62</v>
      </c>
      <c r="C20" s="12">
        <v>11</v>
      </c>
      <c r="D20" s="80"/>
      <c r="E20" s="77">
        <f t="shared" si="0"/>
        <v>0</v>
      </c>
      <c r="F20" s="80"/>
      <c r="G20" s="77">
        <f t="shared" si="1"/>
        <v>0</v>
      </c>
      <c r="H20" s="77">
        <f t="shared" si="2"/>
        <v>0</v>
      </c>
      <c r="I20" s="77">
        <f t="shared" si="2"/>
        <v>0</v>
      </c>
    </row>
    <row r="21" spans="1:9" s="63" customFormat="1" ht="24.75">
      <c r="A21" s="67" t="s">
        <v>147</v>
      </c>
      <c r="B21" s="65" t="s">
        <v>62</v>
      </c>
      <c r="C21" s="66">
        <v>15</v>
      </c>
      <c r="D21" s="80"/>
      <c r="E21" s="77">
        <f t="shared" si="0"/>
        <v>0</v>
      </c>
      <c r="F21" s="80"/>
      <c r="G21" s="77">
        <f t="shared" si="1"/>
        <v>0</v>
      </c>
      <c r="H21" s="77">
        <f t="shared" si="2"/>
        <v>0</v>
      </c>
      <c r="I21" s="77">
        <f t="shared" si="2"/>
        <v>0</v>
      </c>
    </row>
    <row r="22" spans="1:9">
      <c r="A22" s="20" t="s">
        <v>168</v>
      </c>
      <c r="B22" s="6" t="s">
        <v>64</v>
      </c>
      <c r="C22" s="12">
        <v>3</v>
      </c>
      <c r="D22" s="80"/>
      <c r="E22" s="77">
        <f t="shared" ref="E22:E24" si="4">C22*D22</f>
        <v>0</v>
      </c>
      <c r="F22" s="80"/>
      <c r="G22" s="77">
        <f t="shared" ref="G22:G24" si="5">C22*F22</f>
        <v>0</v>
      </c>
      <c r="H22" s="77">
        <f t="shared" ref="H22:I24" si="6">D22+F22</f>
        <v>0</v>
      </c>
      <c r="I22" s="77">
        <f t="shared" si="6"/>
        <v>0</v>
      </c>
    </row>
    <row r="23" spans="1:9">
      <c r="A23" s="20" t="s">
        <v>167</v>
      </c>
      <c r="B23" s="6" t="s">
        <v>64</v>
      </c>
      <c r="C23" s="12">
        <v>3</v>
      </c>
      <c r="D23" s="80"/>
      <c r="E23" s="77">
        <f t="shared" si="4"/>
        <v>0</v>
      </c>
      <c r="F23" s="80"/>
      <c r="G23" s="77">
        <f t="shared" si="5"/>
        <v>0</v>
      </c>
      <c r="H23" s="77">
        <f t="shared" si="6"/>
        <v>0</v>
      </c>
      <c r="I23" s="77">
        <f t="shared" si="6"/>
        <v>0</v>
      </c>
    </row>
    <row r="24" spans="1:9">
      <c r="A24" s="20" t="s">
        <v>166</v>
      </c>
      <c r="B24" s="6" t="s">
        <v>59</v>
      </c>
      <c r="C24" s="12">
        <v>413</v>
      </c>
      <c r="D24" s="80"/>
      <c r="E24" s="77">
        <f t="shared" si="4"/>
        <v>0</v>
      </c>
      <c r="F24" s="80"/>
      <c r="G24" s="77">
        <f t="shared" si="5"/>
        <v>0</v>
      </c>
      <c r="H24" s="77">
        <f t="shared" si="6"/>
        <v>0</v>
      </c>
      <c r="I24" s="77">
        <f t="shared" si="6"/>
        <v>0</v>
      </c>
    </row>
    <row r="25" spans="1:9">
      <c r="A25" s="21" t="s">
        <v>65</v>
      </c>
      <c r="B25" s="5" t="s">
        <v>11</v>
      </c>
      <c r="C25" s="13"/>
      <c r="D25" s="26"/>
      <c r="E25" s="13"/>
      <c r="F25" s="26"/>
      <c r="G25" s="13"/>
      <c r="H25" s="13"/>
      <c r="I25" s="13"/>
    </row>
    <row r="26" spans="1:9">
      <c r="A26" s="58" t="s">
        <v>134</v>
      </c>
      <c r="B26" s="14" t="s">
        <v>11</v>
      </c>
      <c r="C26" s="15"/>
      <c r="D26" s="27"/>
      <c r="E26" s="15"/>
      <c r="F26" s="27"/>
      <c r="G26" s="15"/>
      <c r="H26" s="15"/>
      <c r="I26" s="15"/>
    </row>
    <row r="27" spans="1:9" s="82" customFormat="1">
      <c r="A27" s="87" t="s">
        <v>169</v>
      </c>
      <c r="B27" s="83" t="s">
        <v>62</v>
      </c>
      <c r="C27" s="84">
        <v>5</v>
      </c>
      <c r="D27" s="89"/>
      <c r="E27" s="84">
        <f>C27*D27</f>
        <v>0</v>
      </c>
      <c r="F27" s="89"/>
      <c r="G27" s="84">
        <f>C27*F27</f>
        <v>0</v>
      </c>
      <c r="H27" s="84">
        <f>D27+F27</f>
        <v>0</v>
      </c>
      <c r="I27" s="84">
        <f>E27+G27</f>
        <v>0</v>
      </c>
    </row>
    <row r="28" spans="1:9" s="82" customFormat="1">
      <c r="A28" s="87" t="s">
        <v>173</v>
      </c>
      <c r="B28" s="83" t="s">
        <v>62</v>
      </c>
      <c r="C28" s="84">
        <v>3</v>
      </c>
      <c r="D28" s="89"/>
      <c r="E28" s="84">
        <f>C28*D28</f>
        <v>0</v>
      </c>
      <c r="F28" s="89"/>
      <c r="G28" s="84">
        <f>C28*F28</f>
        <v>0</v>
      </c>
      <c r="H28" s="84">
        <f>D28+F28</f>
        <v>0</v>
      </c>
      <c r="I28" s="84">
        <f>E28+G28</f>
        <v>0</v>
      </c>
    </row>
    <row r="29" spans="1:9">
      <c r="A29" s="20" t="s">
        <v>11</v>
      </c>
      <c r="B29" s="6" t="s">
        <v>11</v>
      </c>
      <c r="C29" s="12"/>
      <c r="D29" s="25"/>
      <c r="E29" s="12"/>
      <c r="F29" s="25"/>
      <c r="G29" s="12"/>
      <c r="H29" s="12"/>
      <c r="I29" s="12"/>
    </row>
    <row r="30" spans="1:9">
      <c r="A30" s="21" t="s">
        <v>66</v>
      </c>
      <c r="B30" s="5" t="s">
        <v>11</v>
      </c>
      <c r="C30" s="13"/>
      <c r="D30" s="26"/>
      <c r="E30" s="13">
        <f>SUM(E26:E29)</f>
        <v>0</v>
      </c>
      <c r="F30" s="26"/>
      <c r="G30" s="13">
        <f>SUM(G26:G29)</f>
        <v>0</v>
      </c>
      <c r="H30" s="13"/>
      <c r="I30" s="13">
        <f>SUM(I26:I29)</f>
        <v>0</v>
      </c>
    </row>
    <row r="31" spans="1:9">
      <c r="A31" s="20" t="s">
        <v>11</v>
      </c>
      <c r="B31" s="6" t="s">
        <v>11</v>
      </c>
      <c r="C31" s="12"/>
      <c r="D31" s="25"/>
      <c r="E31" s="12"/>
      <c r="F31" s="25"/>
      <c r="G31" s="12"/>
      <c r="H31" s="12"/>
      <c r="I31" s="12"/>
    </row>
    <row r="32" spans="1:9">
      <c r="A32" s="19" t="s">
        <v>67</v>
      </c>
      <c r="B32" s="4" t="s">
        <v>11</v>
      </c>
      <c r="C32" s="11"/>
      <c r="D32" s="24"/>
      <c r="E32" s="11">
        <f>SUM(E13:E24,E26:E29,E31:E31)</f>
        <v>0</v>
      </c>
      <c r="F32" s="24"/>
      <c r="G32" s="11">
        <f>SUM(G13:G24,G26:G29,G31:G31)</f>
        <v>0</v>
      </c>
      <c r="H32" s="11"/>
      <c r="I32" s="11">
        <f>SUM(I13:I24,I26:I29,I31:I31)</f>
        <v>0</v>
      </c>
    </row>
    <row r="33" spans="1:9">
      <c r="A33" s="19" t="s">
        <v>68</v>
      </c>
      <c r="B33" s="4" t="s">
        <v>11</v>
      </c>
      <c r="C33" s="11"/>
      <c r="D33" s="24"/>
      <c r="E33" s="11"/>
      <c r="F33" s="24"/>
      <c r="G33" s="11"/>
      <c r="H33" s="11"/>
      <c r="I33" s="11"/>
    </row>
    <row r="34" spans="1:9" ht="26.25">
      <c r="A34" s="22" t="s">
        <v>69</v>
      </c>
      <c r="B34" s="14" t="s">
        <v>11</v>
      </c>
      <c r="C34" s="15"/>
      <c r="D34" s="27"/>
      <c r="E34" s="15"/>
      <c r="F34" s="27"/>
      <c r="G34" s="15"/>
      <c r="H34" s="15"/>
      <c r="I34" s="15"/>
    </row>
    <row r="35" spans="1:9">
      <c r="A35" s="20" t="s">
        <v>129</v>
      </c>
      <c r="B35" s="6" t="s">
        <v>62</v>
      </c>
      <c r="C35" s="12">
        <v>12</v>
      </c>
      <c r="D35" s="80"/>
      <c r="E35" s="77">
        <f>C35*D35</f>
        <v>0</v>
      </c>
      <c r="F35" s="80"/>
      <c r="G35" s="77">
        <f>C35*F35</f>
        <v>0</v>
      </c>
      <c r="H35" s="77">
        <f>D35+F35</f>
        <v>0</v>
      </c>
      <c r="I35" s="77">
        <f>E35+G35</f>
        <v>0</v>
      </c>
    </row>
    <row r="36" spans="1:9" ht="26.25">
      <c r="A36" s="22" t="s">
        <v>70</v>
      </c>
      <c r="B36" s="14" t="s">
        <v>11</v>
      </c>
      <c r="C36" s="15"/>
      <c r="D36" s="27"/>
      <c r="E36" s="15"/>
      <c r="F36" s="27"/>
      <c r="G36" s="15"/>
      <c r="H36" s="15"/>
      <c r="I36" s="15"/>
    </row>
    <row r="37" spans="1:9" s="82" customFormat="1">
      <c r="A37" s="87" t="s">
        <v>171</v>
      </c>
      <c r="B37" s="83" t="s">
        <v>62</v>
      </c>
      <c r="C37" s="84">
        <v>1</v>
      </c>
      <c r="D37" s="89"/>
      <c r="E37" s="84">
        <f>C37*D37</f>
        <v>0</v>
      </c>
      <c r="F37" s="89"/>
      <c r="G37" s="84">
        <f>C37*F37</f>
        <v>0</v>
      </c>
      <c r="H37" s="84">
        <f>D37+F37</f>
        <v>0</v>
      </c>
      <c r="I37" s="84">
        <f>E37+G37</f>
        <v>0</v>
      </c>
    </row>
    <row r="38" spans="1:9" s="82" customFormat="1">
      <c r="A38" s="87" t="s">
        <v>170</v>
      </c>
      <c r="B38" s="83" t="s">
        <v>62</v>
      </c>
      <c r="C38" s="84">
        <v>8</v>
      </c>
      <c r="D38" s="89"/>
      <c r="E38" s="84">
        <f>C38*D38</f>
        <v>0</v>
      </c>
      <c r="F38" s="89"/>
      <c r="G38" s="84">
        <f>C38*F38</f>
        <v>0</v>
      </c>
      <c r="H38" s="84">
        <f>D38+F38</f>
        <v>0</v>
      </c>
      <c r="I38" s="84">
        <f>E38+G38</f>
        <v>0</v>
      </c>
    </row>
    <row r="39" spans="1:9" s="82" customFormat="1">
      <c r="A39" s="88" t="s">
        <v>148</v>
      </c>
      <c r="B39" s="85" t="s">
        <v>11</v>
      </c>
      <c r="C39" s="86"/>
      <c r="D39" s="90"/>
      <c r="E39" s="86"/>
      <c r="F39" s="90"/>
      <c r="G39" s="86"/>
      <c r="H39" s="86"/>
      <c r="I39" s="86"/>
    </row>
    <row r="40" spans="1:9" s="82" customFormat="1">
      <c r="A40" s="87" t="s">
        <v>156</v>
      </c>
      <c r="B40" s="83" t="s">
        <v>62</v>
      </c>
      <c r="C40" s="84">
        <v>9</v>
      </c>
      <c r="D40" s="89"/>
      <c r="E40" s="84">
        <f>C40*D40</f>
        <v>0</v>
      </c>
      <c r="F40" s="89"/>
      <c r="G40" s="84">
        <f>C40*F40</f>
        <v>0</v>
      </c>
      <c r="H40" s="84">
        <f>D40+F40</f>
        <v>0</v>
      </c>
      <c r="I40" s="84">
        <f>E40+G40</f>
        <v>0</v>
      </c>
    </row>
    <row r="41" spans="1:9" ht="39">
      <c r="A41" s="22" t="s">
        <v>71</v>
      </c>
      <c r="B41" s="14" t="s">
        <v>11</v>
      </c>
      <c r="C41" s="15"/>
      <c r="D41" s="27"/>
      <c r="E41" s="15"/>
      <c r="F41" s="27"/>
      <c r="G41" s="15"/>
      <c r="H41" s="15"/>
      <c r="I41" s="15"/>
    </row>
    <row r="42" spans="1:9" s="82" customFormat="1">
      <c r="A42" s="87" t="s">
        <v>174</v>
      </c>
      <c r="B42" s="83" t="s">
        <v>62</v>
      </c>
      <c r="C42" s="84">
        <v>1</v>
      </c>
      <c r="D42" s="89"/>
      <c r="E42" s="84">
        <f>C42*D42</f>
        <v>0</v>
      </c>
      <c r="F42" s="89"/>
      <c r="G42" s="84">
        <f>C42*F42</f>
        <v>0</v>
      </c>
      <c r="H42" s="84">
        <f>D42+F42</f>
        <v>0</v>
      </c>
      <c r="I42" s="84">
        <f>E42+G42</f>
        <v>0</v>
      </c>
    </row>
    <row r="43" spans="1:9" s="82" customFormat="1">
      <c r="A43" s="87" t="s">
        <v>149</v>
      </c>
      <c r="B43" s="83" t="s">
        <v>62</v>
      </c>
      <c r="C43" s="84">
        <v>2</v>
      </c>
      <c r="D43" s="89"/>
      <c r="E43" s="84">
        <f>C43*D43</f>
        <v>0</v>
      </c>
      <c r="F43" s="89"/>
      <c r="G43" s="84">
        <f>C43*F43</f>
        <v>0</v>
      </c>
      <c r="H43" s="84">
        <f>D43+F43</f>
        <v>0</v>
      </c>
      <c r="I43" s="84">
        <f>E43+G43</f>
        <v>0</v>
      </c>
    </row>
    <row r="44" spans="1:9">
      <c r="A44" s="20" t="s">
        <v>11</v>
      </c>
      <c r="B44" s="6" t="s">
        <v>11</v>
      </c>
      <c r="C44" s="12"/>
      <c r="D44" s="25"/>
      <c r="E44" s="12"/>
      <c r="F44" s="25"/>
      <c r="G44" s="12"/>
      <c r="H44" s="12"/>
      <c r="I44" s="12"/>
    </row>
    <row r="45" spans="1:9">
      <c r="A45" s="19" t="s">
        <v>72</v>
      </c>
      <c r="B45" s="4" t="s">
        <v>11</v>
      </c>
      <c r="C45" s="11"/>
      <c r="D45" s="24"/>
      <c r="E45" s="11">
        <f>SUM(E34:E44)</f>
        <v>0</v>
      </c>
      <c r="F45" s="24"/>
      <c r="G45" s="11">
        <f>SUM(G34:G44)</f>
        <v>0</v>
      </c>
      <c r="H45" s="11"/>
      <c r="I45" s="11">
        <f>SUM(I34:I44)</f>
        <v>0</v>
      </c>
    </row>
    <row r="46" spans="1:9">
      <c r="A46" s="20" t="s">
        <v>11</v>
      </c>
      <c r="B46" s="6" t="s">
        <v>11</v>
      </c>
      <c r="C46" s="12"/>
      <c r="D46" s="25"/>
      <c r="E46" s="12"/>
      <c r="F46" s="25"/>
      <c r="G46" s="12"/>
      <c r="H46" s="12"/>
      <c r="I46" s="12"/>
    </row>
    <row r="47" spans="1:9">
      <c r="A47" s="19" t="s">
        <v>73</v>
      </c>
      <c r="B47" s="4" t="s">
        <v>11</v>
      </c>
      <c r="C47" s="11"/>
      <c r="D47" s="24"/>
      <c r="E47" s="11"/>
      <c r="F47" s="24"/>
      <c r="G47" s="11"/>
      <c r="H47" s="11"/>
      <c r="I47" s="11"/>
    </row>
    <row r="48" spans="1:9">
      <c r="A48" s="62" t="s">
        <v>135</v>
      </c>
      <c r="B48" s="14" t="s">
        <v>11</v>
      </c>
      <c r="C48" s="15"/>
      <c r="D48" s="27"/>
      <c r="E48" s="15"/>
      <c r="F48" s="27"/>
      <c r="G48" s="15"/>
      <c r="H48" s="15"/>
      <c r="I48" s="15"/>
    </row>
    <row r="49" spans="1:9">
      <c r="A49" s="61" t="s">
        <v>136</v>
      </c>
      <c r="B49" s="6" t="s">
        <v>74</v>
      </c>
      <c r="C49" s="12">
        <v>0.41</v>
      </c>
      <c r="D49" s="80"/>
      <c r="E49" s="77">
        <f>C49*D49</f>
        <v>0</v>
      </c>
      <c r="F49" s="80"/>
      <c r="G49" s="77">
        <f>C49*F49</f>
        <v>0</v>
      </c>
      <c r="H49" s="77">
        <f>D49+F49</f>
        <v>0</v>
      </c>
      <c r="I49" s="77">
        <f>E49+G49</f>
        <v>0</v>
      </c>
    </row>
    <row r="50" spans="1:9" s="57" customFormat="1">
      <c r="A50" s="61" t="s">
        <v>137</v>
      </c>
      <c r="B50" s="59" t="s">
        <v>74</v>
      </c>
      <c r="C50" s="60">
        <v>0.82</v>
      </c>
      <c r="D50" s="80"/>
      <c r="E50" s="77">
        <f>C50*D50</f>
        <v>0</v>
      </c>
      <c r="F50" s="80"/>
      <c r="G50" s="77">
        <f>C50*F50</f>
        <v>0</v>
      </c>
      <c r="H50" s="77">
        <f>D50+F50</f>
        <v>0</v>
      </c>
      <c r="I50" s="77">
        <f>E50+G50</f>
        <v>0</v>
      </c>
    </row>
    <row r="51" spans="1:9" ht="26.25">
      <c r="A51" s="22" t="s">
        <v>75</v>
      </c>
      <c r="B51" s="14" t="s">
        <v>11</v>
      </c>
      <c r="C51" s="15"/>
      <c r="D51" s="27"/>
      <c r="E51" s="15"/>
      <c r="F51" s="27"/>
      <c r="G51" s="15"/>
      <c r="H51" s="15"/>
      <c r="I51" s="15"/>
    </row>
    <row r="52" spans="1:9">
      <c r="A52" s="20" t="s">
        <v>157</v>
      </c>
      <c r="B52" s="6" t="s">
        <v>76</v>
      </c>
      <c r="C52" s="12">
        <v>2.84</v>
      </c>
      <c r="D52" s="80"/>
      <c r="E52" s="77">
        <f>C52*D52</f>
        <v>0</v>
      </c>
      <c r="F52" s="80"/>
      <c r="G52" s="77">
        <f>C52*F52</f>
        <v>0</v>
      </c>
      <c r="H52" s="77">
        <f>D52+F52</f>
        <v>0</v>
      </c>
      <c r="I52" s="77">
        <f>E52+G52</f>
        <v>0</v>
      </c>
    </row>
    <row r="53" spans="1:9">
      <c r="A53" s="20" t="s">
        <v>158</v>
      </c>
      <c r="B53" s="6" t="s">
        <v>76</v>
      </c>
      <c r="C53" s="12">
        <v>2.84</v>
      </c>
      <c r="D53" s="80"/>
      <c r="E53" s="77">
        <f>C53*D53</f>
        <v>0</v>
      </c>
      <c r="F53" s="80"/>
      <c r="G53" s="77">
        <f>C53*F53</f>
        <v>0</v>
      </c>
      <c r="H53" s="77">
        <f>D53+F53</f>
        <v>0</v>
      </c>
      <c r="I53" s="77">
        <f>E53+G53</f>
        <v>0</v>
      </c>
    </row>
    <row r="54" spans="1:9">
      <c r="A54" s="69" t="s">
        <v>138</v>
      </c>
      <c r="B54" s="14" t="s">
        <v>11</v>
      </c>
      <c r="C54" s="15"/>
      <c r="D54" s="27"/>
      <c r="E54" s="15"/>
      <c r="F54" s="27"/>
      <c r="G54" s="15"/>
      <c r="H54" s="15"/>
      <c r="I54" s="15"/>
    </row>
    <row r="55" spans="1:9">
      <c r="A55" s="74" t="s">
        <v>141</v>
      </c>
      <c r="B55" s="6" t="s">
        <v>77</v>
      </c>
      <c r="C55" s="12">
        <v>115</v>
      </c>
      <c r="D55" s="80"/>
      <c r="E55" s="77">
        <f>C55*D55</f>
        <v>0</v>
      </c>
      <c r="F55" s="80"/>
      <c r="G55" s="77">
        <f>C55*F55</f>
        <v>0</v>
      </c>
      <c r="H55" s="77">
        <f>D55+F55</f>
        <v>0</v>
      </c>
      <c r="I55" s="77">
        <f>E55+G55</f>
        <v>0</v>
      </c>
    </row>
    <row r="56" spans="1:9" s="68" customFormat="1">
      <c r="A56" s="72" t="s">
        <v>139</v>
      </c>
      <c r="B56" s="70" t="s">
        <v>77</v>
      </c>
      <c r="C56" s="71">
        <v>115</v>
      </c>
      <c r="D56" s="80"/>
      <c r="E56" s="77">
        <f t="shared" ref="E56:E57" si="7">C56*D56</f>
        <v>0</v>
      </c>
      <c r="F56" s="80"/>
      <c r="G56" s="77">
        <f t="shared" ref="G56:G57" si="8">C56*F56</f>
        <v>0</v>
      </c>
      <c r="H56" s="77">
        <f t="shared" ref="H56:I57" si="9">D56+F56</f>
        <v>0</v>
      </c>
      <c r="I56" s="77">
        <f t="shared" si="9"/>
        <v>0</v>
      </c>
    </row>
    <row r="57" spans="1:9" s="68" customFormat="1">
      <c r="A57" s="72" t="s">
        <v>140</v>
      </c>
      <c r="B57" s="70" t="s">
        <v>77</v>
      </c>
      <c r="C57" s="71">
        <v>115</v>
      </c>
      <c r="D57" s="80"/>
      <c r="E57" s="77">
        <f t="shared" si="7"/>
        <v>0</v>
      </c>
      <c r="F57" s="80"/>
      <c r="G57" s="77">
        <f t="shared" si="8"/>
        <v>0</v>
      </c>
      <c r="H57" s="77">
        <f t="shared" si="9"/>
        <v>0</v>
      </c>
      <c r="I57" s="77">
        <f t="shared" si="9"/>
        <v>0</v>
      </c>
    </row>
    <row r="58" spans="1:9">
      <c r="A58" s="22" t="s">
        <v>78</v>
      </c>
      <c r="B58" s="14" t="s">
        <v>11</v>
      </c>
      <c r="C58" s="15"/>
      <c r="D58" s="27"/>
      <c r="E58" s="15"/>
      <c r="F58" s="27"/>
      <c r="G58" s="15"/>
      <c r="H58" s="15"/>
      <c r="I58" s="15"/>
    </row>
    <row r="59" spans="1:9">
      <c r="A59" s="20" t="s">
        <v>155</v>
      </c>
      <c r="B59" s="6" t="s">
        <v>77</v>
      </c>
      <c r="C59" s="12">
        <v>14</v>
      </c>
      <c r="D59" s="80"/>
      <c r="E59" s="77">
        <f>C59*D59</f>
        <v>0</v>
      </c>
      <c r="F59" s="80"/>
      <c r="G59" s="77">
        <f>C59*F59</f>
        <v>0</v>
      </c>
      <c r="H59" s="77">
        <f>D59+F59</f>
        <v>0</v>
      </c>
      <c r="I59" s="77">
        <f>E59+G59</f>
        <v>0</v>
      </c>
    </row>
    <row r="60" spans="1:9">
      <c r="A60" s="22" t="s">
        <v>79</v>
      </c>
      <c r="B60" s="14" t="s">
        <v>11</v>
      </c>
      <c r="C60" s="15"/>
      <c r="D60" s="27"/>
      <c r="E60" s="15"/>
      <c r="F60" s="27"/>
      <c r="G60" s="15"/>
      <c r="H60" s="15"/>
      <c r="I60" s="15"/>
    </row>
    <row r="61" spans="1:9">
      <c r="A61" s="20" t="s">
        <v>159</v>
      </c>
      <c r="B61" s="6" t="s">
        <v>59</v>
      </c>
      <c r="C61" s="12">
        <v>14</v>
      </c>
      <c r="D61" s="80"/>
      <c r="E61" s="77">
        <f>C61*D61</f>
        <v>0</v>
      </c>
      <c r="F61" s="80"/>
      <c r="G61" s="77">
        <f>C61*F61</f>
        <v>0</v>
      </c>
      <c r="H61" s="77">
        <f>D61+F61</f>
        <v>0</v>
      </c>
      <c r="I61" s="77">
        <f>E61+G61</f>
        <v>0</v>
      </c>
    </row>
    <row r="62" spans="1:9">
      <c r="A62" s="22" t="s">
        <v>80</v>
      </c>
      <c r="B62" s="14" t="s">
        <v>11</v>
      </c>
      <c r="C62" s="15"/>
      <c r="D62" s="27"/>
      <c r="E62" s="15"/>
      <c r="F62" s="27"/>
      <c r="G62" s="15"/>
      <c r="H62" s="15"/>
      <c r="I62" s="15"/>
    </row>
    <row r="63" spans="1:9">
      <c r="A63" s="64" t="s">
        <v>154</v>
      </c>
      <c r="B63" s="6" t="s">
        <v>59</v>
      </c>
      <c r="C63" s="12">
        <v>23</v>
      </c>
      <c r="D63" s="80"/>
      <c r="E63" s="77">
        <f>C63*D63</f>
        <v>0</v>
      </c>
      <c r="F63" s="80"/>
      <c r="G63" s="77">
        <f>C63*F63</f>
        <v>0</v>
      </c>
      <c r="H63" s="77">
        <f>D63+F63</f>
        <v>0</v>
      </c>
      <c r="I63" s="77">
        <f>E63+G63</f>
        <v>0</v>
      </c>
    </row>
    <row r="64" spans="1:9">
      <c r="A64" s="22" t="s">
        <v>81</v>
      </c>
      <c r="B64" s="14" t="s">
        <v>11</v>
      </c>
      <c r="C64" s="15"/>
      <c r="D64" s="27"/>
      <c r="E64" s="15"/>
      <c r="F64" s="27"/>
      <c r="G64" s="15"/>
      <c r="H64" s="15"/>
      <c r="I64" s="15"/>
    </row>
    <row r="65" spans="1:9" ht="24.75">
      <c r="A65" s="20" t="s">
        <v>152</v>
      </c>
      <c r="B65" s="6" t="s">
        <v>59</v>
      </c>
      <c r="C65" s="12">
        <v>413</v>
      </c>
      <c r="D65" s="80"/>
      <c r="E65" s="77">
        <f>C65*D65</f>
        <v>0</v>
      </c>
      <c r="F65" s="80"/>
      <c r="G65" s="77">
        <f>C65*F65</f>
        <v>0</v>
      </c>
      <c r="H65" s="77">
        <f>D65+F65</f>
        <v>0</v>
      </c>
      <c r="I65" s="77">
        <f>E65+G65</f>
        <v>0</v>
      </c>
    </row>
    <row r="66" spans="1:9">
      <c r="A66" s="22" t="s">
        <v>82</v>
      </c>
      <c r="B66" s="14" t="s">
        <v>11</v>
      </c>
      <c r="C66" s="15"/>
      <c r="D66" s="27"/>
      <c r="E66" s="15"/>
      <c r="F66" s="27"/>
      <c r="G66" s="15"/>
      <c r="H66" s="15"/>
      <c r="I66" s="15"/>
    </row>
    <row r="67" spans="1:9" ht="24.75">
      <c r="A67" s="20" t="s">
        <v>160</v>
      </c>
      <c r="B67" s="6" t="s">
        <v>59</v>
      </c>
      <c r="C67" s="12">
        <v>413</v>
      </c>
      <c r="D67" s="80"/>
      <c r="E67" s="77">
        <f>C67*D67</f>
        <v>0</v>
      </c>
      <c r="F67" s="80"/>
      <c r="G67" s="77">
        <f>C67*F67</f>
        <v>0</v>
      </c>
      <c r="H67" s="77">
        <f>D67+F67</f>
        <v>0</v>
      </c>
      <c r="I67" s="77">
        <f>E67+G67</f>
        <v>0</v>
      </c>
    </row>
    <row r="68" spans="1:9">
      <c r="A68" s="22" t="s">
        <v>83</v>
      </c>
      <c r="B68" s="14" t="s">
        <v>11</v>
      </c>
      <c r="C68" s="15"/>
      <c r="D68" s="27"/>
      <c r="E68" s="15"/>
      <c r="F68" s="27"/>
      <c r="G68" s="15"/>
      <c r="H68" s="15"/>
      <c r="I68" s="15"/>
    </row>
    <row r="69" spans="1:9">
      <c r="A69" s="20" t="s">
        <v>153</v>
      </c>
      <c r="B69" s="6" t="s">
        <v>59</v>
      </c>
      <c r="C69" s="12">
        <v>413</v>
      </c>
      <c r="D69" s="80"/>
      <c r="E69" s="77">
        <f>C69*D69</f>
        <v>0</v>
      </c>
      <c r="F69" s="80"/>
      <c r="G69" s="77">
        <f>C69*F69</f>
        <v>0</v>
      </c>
      <c r="H69" s="77">
        <f>D69+F69</f>
        <v>0</v>
      </c>
      <c r="I69" s="77">
        <f>E69+G69</f>
        <v>0</v>
      </c>
    </row>
    <row r="70" spans="1:9">
      <c r="A70" s="22" t="s">
        <v>84</v>
      </c>
      <c r="B70" s="14" t="s">
        <v>11</v>
      </c>
      <c r="C70" s="15"/>
      <c r="D70" s="27"/>
      <c r="E70" s="15"/>
      <c r="F70" s="27"/>
      <c r="G70" s="15"/>
      <c r="H70" s="15"/>
      <c r="I70" s="15"/>
    </row>
    <row r="71" spans="1:9" ht="24.75">
      <c r="A71" s="20" t="s">
        <v>152</v>
      </c>
      <c r="B71" s="6" t="s">
        <v>59</v>
      </c>
      <c r="C71" s="12">
        <v>413</v>
      </c>
      <c r="D71" s="80"/>
      <c r="E71" s="77">
        <f>C71*D71</f>
        <v>0</v>
      </c>
      <c r="F71" s="80"/>
      <c r="G71" s="77">
        <f>C71*F71</f>
        <v>0</v>
      </c>
      <c r="H71" s="77">
        <f>D71+F71</f>
        <v>0</v>
      </c>
      <c r="I71" s="77">
        <f>E71+G71</f>
        <v>0</v>
      </c>
    </row>
    <row r="72" spans="1:9">
      <c r="A72" s="22" t="s">
        <v>85</v>
      </c>
      <c r="B72" s="14" t="s">
        <v>11</v>
      </c>
      <c r="C72" s="15"/>
      <c r="D72" s="27"/>
      <c r="E72" s="15"/>
      <c r="F72" s="27"/>
      <c r="G72" s="15"/>
      <c r="H72" s="15"/>
      <c r="I72" s="15"/>
    </row>
    <row r="73" spans="1:9">
      <c r="A73" s="20" t="s">
        <v>161</v>
      </c>
      <c r="B73" s="6" t="s">
        <v>76</v>
      </c>
      <c r="C73" s="12">
        <v>27</v>
      </c>
      <c r="D73" s="80"/>
      <c r="E73" s="77">
        <f>C73*D73</f>
        <v>0</v>
      </c>
      <c r="F73" s="80"/>
      <c r="G73" s="77">
        <f>C73*F73</f>
        <v>0</v>
      </c>
      <c r="H73" s="77">
        <f>D73+F73</f>
        <v>0</v>
      </c>
      <c r="I73" s="77">
        <f>E73+G73</f>
        <v>0</v>
      </c>
    </row>
    <row r="74" spans="1:9">
      <c r="A74" s="20" t="s">
        <v>162</v>
      </c>
      <c r="B74" s="6" t="s">
        <v>76</v>
      </c>
      <c r="C74" s="12">
        <v>27</v>
      </c>
      <c r="D74" s="80"/>
      <c r="E74" s="77">
        <f>C74*D74</f>
        <v>0</v>
      </c>
      <c r="F74" s="80"/>
      <c r="G74" s="77">
        <f>C74*F74</f>
        <v>0</v>
      </c>
      <c r="H74" s="77">
        <f>D74+F74</f>
        <v>0</v>
      </c>
      <c r="I74" s="77">
        <f>E74+G74</f>
        <v>0</v>
      </c>
    </row>
    <row r="75" spans="1:9">
      <c r="A75" s="21" t="s">
        <v>65</v>
      </c>
      <c r="B75" s="5" t="s">
        <v>11</v>
      </c>
      <c r="C75" s="13"/>
      <c r="D75" s="26"/>
      <c r="E75" s="13"/>
      <c r="F75" s="26"/>
      <c r="G75" s="13"/>
      <c r="H75" s="13"/>
      <c r="I75" s="13"/>
    </row>
    <row r="76" spans="1:9">
      <c r="A76" s="22" t="s">
        <v>125</v>
      </c>
      <c r="B76" s="14" t="s">
        <v>11</v>
      </c>
      <c r="C76" s="15"/>
      <c r="D76" s="27"/>
      <c r="E76" s="15"/>
      <c r="F76" s="27"/>
      <c r="G76" s="15"/>
      <c r="H76" s="15"/>
      <c r="I76" s="15"/>
    </row>
    <row r="77" spans="1:9">
      <c r="A77" s="20" t="s">
        <v>163</v>
      </c>
      <c r="B77" s="6" t="s">
        <v>76</v>
      </c>
      <c r="C77" s="12">
        <v>1.7</v>
      </c>
      <c r="D77" s="80"/>
      <c r="E77" s="77">
        <f>C77*D77</f>
        <v>0</v>
      </c>
      <c r="F77" s="80"/>
      <c r="G77" s="77">
        <f>C77*F77</f>
        <v>0</v>
      </c>
      <c r="H77" s="77">
        <f>D77+F77</f>
        <v>0</v>
      </c>
      <c r="I77" s="77">
        <f>E77+G77</f>
        <v>0</v>
      </c>
    </row>
    <row r="78" spans="1:9">
      <c r="A78" s="21" t="s">
        <v>66</v>
      </c>
      <c r="B78" s="5" t="s">
        <v>11</v>
      </c>
      <c r="C78" s="13"/>
      <c r="D78" s="26"/>
      <c r="E78" s="13">
        <f>SUM(E76:E77)</f>
        <v>0</v>
      </c>
      <c r="F78" s="26"/>
      <c r="G78" s="13">
        <f>SUM(G76:G77)</f>
        <v>0</v>
      </c>
      <c r="H78" s="13"/>
      <c r="I78" s="13">
        <f>SUM(I76:I77)</f>
        <v>0</v>
      </c>
    </row>
    <row r="79" spans="1:9">
      <c r="A79" s="20" t="s">
        <v>11</v>
      </c>
      <c r="B79" s="6" t="s">
        <v>11</v>
      </c>
      <c r="C79" s="12"/>
      <c r="D79" s="25"/>
      <c r="E79" s="12"/>
      <c r="F79" s="25"/>
      <c r="G79" s="12"/>
      <c r="H79" s="12"/>
      <c r="I79" s="12"/>
    </row>
    <row r="80" spans="1:9">
      <c r="A80" s="19" t="s">
        <v>86</v>
      </c>
      <c r="B80" s="4" t="s">
        <v>11</v>
      </c>
      <c r="C80" s="11"/>
      <c r="D80" s="24"/>
      <c r="E80" s="11">
        <f>SUM(E48:E77)</f>
        <v>0</v>
      </c>
      <c r="F80" s="24"/>
      <c r="G80" s="11">
        <f>SUM(G48:G77)</f>
        <v>0</v>
      </c>
      <c r="H80" s="11"/>
      <c r="I80" s="11">
        <f>SUM(I48:I77)</f>
        <v>0</v>
      </c>
    </row>
    <row r="81" spans="1:250">
      <c r="A81" s="19" t="s">
        <v>116</v>
      </c>
      <c r="B81" s="4" t="s">
        <v>11</v>
      </c>
      <c r="C81" s="11"/>
      <c r="D81" s="24"/>
      <c r="E81" s="11"/>
      <c r="F81" s="24"/>
      <c r="G81" s="11"/>
      <c r="H81" s="11"/>
      <c r="I81" s="11"/>
    </row>
    <row r="82" spans="1:250" s="82" customFormat="1" ht="15" customHeight="1">
      <c r="A82" s="87" t="s">
        <v>150</v>
      </c>
      <c r="B82" s="83" t="s">
        <v>59</v>
      </c>
      <c r="C82" s="84">
        <v>413</v>
      </c>
      <c r="D82" s="89"/>
      <c r="E82" s="84">
        <f>C82*D82</f>
        <v>0</v>
      </c>
      <c r="F82" s="89"/>
      <c r="G82" s="84">
        <f>C82*F82</f>
        <v>0</v>
      </c>
      <c r="H82" s="84">
        <f t="shared" ref="H82:I87" si="10">D82+F82</f>
        <v>0</v>
      </c>
      <c r="I82" s="84">
        <f t="shared" si="10"/>
        <v>0</v>
      </c>
    </row>
    <row r="83" spans="1:250">
      <c r="A83" s="20" t="s">
        <v>151</v>
      </c>
      <c r="B83" s="6" t="s">
        <v>59</v>
      </c>
      <c r="C83" s="12">
        <v>23</v>
      </c>
      <c r="D83" s="80"/>
      <c r="E83" s="77">
        <f>C83*D83</f>
        <v>0</v>
      </c>
      <c r="F83" s="80"/>
      <c r="G83" s="77">
        <f>C83*F83</f>
        <v>0</v>
      </c>
      <c r="H83" s="77">
        <f t="shared" si="10"/>
        <v>0</v>
      </c>
      <c r="I83" s="77">
        <f t="shared" si="10"/>
        <v>0</v>
      </c>
    </row>
    <row r="84" spans="1:250" ht="24.75">
      <c r="A84" s="81" t="s">
        <v>145</v>
      </c>
      <c r="B84" s="6" t="s">
        <v>77</v>
      </c>
      <c r="C84" s="12">
        <v>115</v>
      </c>
      <c r="D84" s="80"/>
      <c r="E84" s="77">
        <f>C84*D84</f>
        <v>0</v>
      </c>
      <c r="F84" s="80"/>
      <c r="G84" s="77">
        <f>C84*F84</f>
        <v>0</v>
      </c>
      <c r="H84" s="77">
        <f t="shared" si="10"/>
        <v>0</v>
      </c>
      <c r="I84" s="77">
        <f t="shared" si="10"/>
        <v>0</v>
      </c>
    </row>
    <row r="85" spans="1:250" s="73" customFormat="1" ht="24.75">
      <c r="A85" s="78" t="s">
        <v>142</v>
      </c>
      <c r="B85" s="76" t="s">
        <v>77</v>
      </c>
      <c r="C85" s="77">
        <v>115</v>
      </c>
      <c r="D85" s="80"/>
      <c r="E85" s="77">
        <f t="shared" ref="E85:E87" si="11">C85*D85</f>
        <v>0</v>
      </c>
      <c r="F85" s="80"/>
      <c r="G85" s="77">
        <f t="shared" ref="G85:G87" si="12">C85*F85</f>
        <v>0</v>
      </c>
      <c r="H85" s="77">
        <f t="shared" si="10"/>
        <v>0</v>
      </c>
      <c r="I85" s="77">
        <f t="shared" si="10"/>
        <v>0</v>
      </c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75"/>
      <c r="CN85" s="75"/>
      <c r="CO85" s="75"/>
      <c r="CP85" s="75"/>
      <c r="CQ85" s="75"/>
      <c r="CR85" s="75"/>
      <c r="CS85" s="75"/>
      <c r="CT85" s="75"/>
      <c r="CU85" s="75"/>
      <c r="CV85" s="75"/>
      <c r="CW85" s="75"/>
      <c r="CX85" s="75"/>
      <c r="CY85" s="75"/>
      <c r="CZ85" s="75"/>
      <c r="DA85" s="75"/>
      <c r="DB85" s="75"/>
      <c r="DC85" s="75"/>
      <c r="DD85" s="75"/>
      <c r="DE85" s="75"/>
      <c r="DF85" s="75"/>
      <c r="DG85" s="75"/>
      <c r="DH85" s="75"/>
      <c r="DI85" s="75"/>
      <c r="DJ85" s="75"/>
      <c r="DK85" s="75"/>
      <c r="DL85" s="75"/>
      <c r="DM85" s="75"/>
      <c r="DN85" s="75"/>
      <c r="DO85" s="75"/>
      <c r="DP85" s="75"/>
      <c r="DQ85" s="75"/>
      <c r="DR85" s="75"/>
      <c r="DS85" s="75"/>
      <c r="DT85" s="75"/>
      <c r="DU85" s="75"/>
      <c r="DV85" s="75"/>
      <c r="DW85" s="75"/>
      <c r="DX85" s="75"/>
      <c r="DY85" s="75"/>
      <c r="DZ85" s="75"/>
      <c r="EA85" s="75"/>
      <c r="EB85" s="75"/>
      <c r="EC85" s="75"/>
      <c r="ED85" s="75"/>
      <c r="EE85" s="75"/>
      <c r="EF85" s="75"/>
      <c r="EG85" s="75"/>
      <c r="EH85" s="75"/>
      <c r="EI85" s="75"/>
      <c r="EJ85" s="75"/>
      <c r="EK85" s="75"/>
      <c r="EL85" s="75"/>
      <c r="EM85" s="75"/>
      <c r="EN85" s="75"/>
      <c r="EO85" s="75"/>
      <c r="EP85" s="75"/>
      <c r="EQ85" s="75"/>
      <c r="ER85" s="75"/>
      <c r="ES85" s="75"/>
      <c r="ET85" s="75"/>
      <c r="EU85" s="75"/>
      <c r="EV85" s="75"/>
      <c r="EW85" s="75"/>
      <c r="EX85" s="75"/>
      <c r="EY85" s="75"/>
      <c r="EZ85" s="75"/>
      <c r="FA85" s="75"/>
      <c r="FB85" s="75"/>
      <c r="FC85" s="75"/>
      <c r="FD85" s="75"/>
      <c r="FE85" s="75"/>
      <c r="FF85" s="75"/>
      <c r="FG85" s="75"/>
      <c r="FH85" s="75"/>
      <c r="FI85" s="75"/>
      <c r="FJ85" s="75"/>
      <c r="FK85" s="75"/>
      <c r="FL85" s="75"/>
      <c r="FM85" s="75"/>
      <c r="FN85" s="75"/>
      <c r="FO85" s="75"/>
      <c r="FP85" s="75"/>
      <c r="FQ85" s="75"/>
      <c r="FR85" s="75"/>
      <c r="FS85" s="75"/>
      <c r="FT85" s="75"/>
      <c r="FU85" s="75"/>
      <c r="FV85" s="75"/>
      <c r="FW85" s="75"/>
      <c r="FX85" s="75"/>
      <c r="FY85" s="75"/>
      <c r="FZ85" s="75"/>
      <c r="GA85" s="75"/>
      <c r="GB85" s="75"/>
      <c r="GC85" s="75"/>
      <c r="GD85" s="75"/>
      <c r="GE85" s="75"/>
      <c r="GF85" s="75"/>
      <c r="GG85" s="75"/>
      <c r="GH85" s="75"/>
      <c r="GI85" s="75"/>
      <c r="GJ85" s="75"/>
      <c r="GK85" s="75"/>
      <c r="GL85" s="75"/>
      <c r="GM85" s="75"/>
      <c r="GN85" s="75"/>
      <c r="GO85" s="75"/>
      <c r="GP85" s="75"/>
      <c r="GQ85" s="75"/>
      <c r="GR85" s="75"/>
      <c r="GS85" s="75"/>
      <c r="GT85" s="75"/>
      <c r="GU85" s="75"/>
      <c r="GV85" s="75"/>
      <c r="GW85" s="75"/>
      <c r="GX85" s="75"/>
      <c r="GY85" s="75"/>
      <c r="GZ85" s="75"/>
      <c r="HA85" s="75"/>
      <c r="HB85" s="75"/>
      <c r="HC85" s="75"/>
      <c r="HD85" s="75"/>
      <c r="HE85" s="75"/>
      <c r="HF85" s="75"/>
      <c r="HG85" s="75"/>
      <c r="HH85" s="75"/>
      <c r="HI85" s="75"/>
      <c r="HJ85" s="75"/>
      <c r="HK85" s="75"/>
      <c r="HL85" s="75"/>
      <c r="HM85" s="75"/>
      <c r="HN85" s="75"/>
      <c r="HO85" s="75"/>
      <c r="HP85" s="75"/>
      <c r="HQ85" s="75"/>
      <c r="HR85" s="75"/>
      <c r="HS85" s="75"/>
      <c r="HT85" s="75"/>
      <c r="HU85" s="75"/>
      <c r="HV85" s="75"/>
      <c r="HW85" s="75"/>
      <c r="HX85" s="75"/>
      <c r="HY85" s="75"/>
      <c r="HZ85" s="75"/>
      <c r="IA85" s="75"/>
      <c r="IB85" s="75"/>
      <c r="IC85" s="75"/>
      <c r="ID85" s="75"/>
      <c r="IE85" s="75"/>
      <c r="IF85" s="75"/>
      <c r="IG85" s="75"/>
      <c r="IH85" s="75"/>
      <c r="II85" s="75"/>
      <c r="IJ85" s="75"/>
      <c r="IK85" s="75"/>
      <c r="IL85" s="75"/>
      <c r="IM85" s="75"/>
      <c r="IN85" s="75"/>
      <c r="IO85" s="75"/>
      <c r="IP85" s="75"/>
    </row>
    <row r="86" spans="1:250" s="73" customFormat="1" ht="24.75">
      <c r="A86" s="78" t="s">
        <v>143</v>
      </c>
      <c r="B86" s="76" t="s">
        <v>77</v>
      </c>
      <c r="C86" s="77">
        <v>115</v>
      </c>
      <c r="D86" s="80"/>
      <c r="E86" s="77">
        <f t="shared" si="11"/>
        <v>0</v>
      </c>
      <c r="F86" s="80"/>
      <c r="G86" s="77">
        <f t="shared" si="12"/>
        <v>0</v>
      </c>
      <c r="H86" s="77">
        <f t="shared" si="10"/>
        <v>0</v>
      </c>
      <c r="I86" s="77">
        <f t="shared" si="10"/>
        <v>0</v>
      </c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  <c r="HR86" s="79"/>
      <c r="HS86" s="79"/>
      <c r="HT86" s="79"/>
      <c r="HU86" s="79"/>
      <c r="HV86" s="79"/>
      <c r="HW86" s="79"/>
      <c r="HX86" s="79"/>
      <c r="HY86" s="79"/>
      <c r="HZ86" s="79"/>
      <c r="IA86" s="79"/>
      <c r="IB86" s="79"/>
      <c r="IC86" s="79"/>
      <c r="ID86" s="79"/>
      <c r="IE86" s="79"/>
      <c r="IF86" s="79"/>
      <c r="IG86" s="79"/>
      <c r="IH86" s="79"/>
      <c r="II86" s="79"/>
      <c r="IJ86" s="79"/>
      <c r="IK86" s="79"/>
      <c r="IL86" s="79"/>
      <c r="IM86" s="79"/>
      <c r="IN86" s="79"/>
      <c r="IO86" s="79"/>
      <c r="IP86" s="79"/>
    </row>
    <row r="87" spans="1:250" s="73" customFormat="1" ht="24.75">
      <c r="A87" s="78" t="s">
        <v>144</v>
      </c>
      <c r="B87" s="76" t="s">
        <v>128</v>
      </c>
      <c r="C87" s="77">
        <v>1</v>
      </c>
      <c r="D87" s="80"/>
      <c r="E87" s="77">
        <f t="shared" si="11"/>
        <v>0</v>
      </c>
      <c r="F87" s="80"/>
      <c r="G87" s="77">
        <f t="shared" si="12"/>
        <v>0</v>
      </c>
      <c r="H87" s="77">
        <f t="shared" si="10"/>
        <v>0</v>
      </c>
      <c r="I87" s="77">
        <f t="shared" si="10"/>
        <v>0</v>
      </c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79"/>
      <c r="CB87" s="79"/>
      <c r="CC87" s="79"/>
      <c r="CD87" s="79"/>
      <c r="CE87" s="79"/>
      <c r="CF87" s="79"/>
      <c r="CG87" s="79"/>
      <c r="CH87" s="79"/>
      <c r="CI87" s="79"/>
      <c r="CJ87" s="79"/>
      <c r="CK87" s="79"/>
      <c r="CL87" s="79"/>
      <c r="CM87" s="79"/>
      <c r="CN87" s="79"/>
      <c r="CO87" s="79"/>
      <c r="CP87" s="79"/>
      <c r="CQ87" s="79"/>
      <c r="CR87" s="79"/>
      <c r="CS87" s="79"/>
      <c r="CT87" s="79"/>
      <c r="CU87" s="79"/>
      <c r="CV87" s="79"/>
      <c r="CW87" s="79"/>
      <c r="CX87" s="79"/>
      <c r="CY87" s="79"/>
      <c r="CZ87" s="79"/>
      <c r="DA87" s="79"/>
      <c r="DB87" s="79"/>
      <c r="DC87" s="79"/>
      <c r="DD87" s="79"/>
      <c r="DE87" s="79"/>
      <c r="DF87" s="79"/>
      <c r="DG87" s="79"/>
      <c r="DH87" s="79"/>
      <c r="DI87" s="79"/>
      <c r="DJ87" s="79"/>
      <c r="DK87" s="79"/>
      <c r="DL87" s="79"/>
      <c r="DM87" s="79"/>
      <c r="DN87" s="79"/>
      <c r="DO87" s="79"/>
      <c r="DP87" s="79"/>
      <c r="DQ87" s="79"/>
      <c r="DR87" s="79"/>
      <c r="DS87" s="79"/>
      <c r="DT87" s="79"/>
      <c r="DU87" s="79"/>
      <c r="DV87" s="79"/>
      <c r="DW87" s="79"/>
      <c r="DX87" s="79"/>
      <c r="DY87" s="79"/>
      <c r="DZ87" s="79"/>
      <c r="EA87" s="79"/>
      <c r="EB87" s="79"/>
      <c r="EC87" s="79"/>
      <c r="ED87" s="79"/>
      <c r="EE87" s="79"/>
      <c r="EF87" s="79"/>
      <c r="EG87" s="79"/>
      <c r="EH87" s="79"/>
      <c r="EI87" s="79"/>
      <c r="EJ87" s="79"/>
      <c r="EK87" s="79"/>
      <c r="EL87" s="79"/>
      <c r="EM87" s="79"/>
      <c r="EN87" s="79"/>
      <c r="EO87" s="79"/>
      <c r="EP87" s="79"/>
      <c r="EQ87" s="79"/>
      <c r="ER87" s="79"/>
      <c r="ES87" s="79"/>
      <c r="ET87" s="79"/>
      <c r="EU87" s="79"/>
      <c r="EV87" s="79"/>
      <c r="EW87" s="79"/>
      <c r="EX87" s="79"/>
      <c r="EY87" s="79"/>
      <c r="EZ87" s="79"/>
      <c r="FA87" s="79"/>
      <c r="FB87" s="79"/>
      <c r="FC87" s="79"/>
      <c r="FD87" s="79"/>
      <c r="FE87" s="79"/>
      <c r="FF87" s="79"/>
      <c r="FG87" s="79"/>
      <c r="FH87" s="79"/>
      <c r="FI87" s="79"/>
      <c r="FJ87" s="79"/>
      <c r="FK87" s="79"/>
      <c r="FL87" s="79"/>
      <c r="FM87" s="79"/>
      <c r="FN87" s="79"/>
      <c r="FO87" s="79"/>
      <c r="FP87" s="79"/>
      <c r="FQ87" s="79"/>
      <c r="FR87" s="79"/>
      <c r="FS87" s="79"/>
      <c r="FT87" s="79"/>
      <c r="FU87" s="79"/>
      <c r="FV87" s="79"/>
      <c r="FW87" s="79"/>
      <c r="FX87" s="79"/>
      <c r="FY87" s="79"/>
      <c r="FZ87" s="79"/>
      <c r="GA87" s="79"/>
      <c r="GB87" s="79"/>
      <c r="GC87" s="79"/>
      <c r="GD87" s="79"/>
      <c r="GE87" s="79"/>
      <c r="GF87" s="79"/>
      <c r="GG87" s="79"/>
      <c r="GH87" s="79"/>
      <c r="GI87" s="79"/>
      <c r="GJ87" s="79"/>
      <c r="GK87" s="79"/>
      <c r="GL87" s="79"/>
      <c r="GM87" s="79"/>
      <c r="GN87" s="79"/>
      <c r="GO87" s="79"/>
      <c r="GP87" s="79"/>
      <c r="GQ87" s="79"/>
      <c r="GR87" s="79"/>
      <c r="GS87" s="79"/>
      <c r="GT87" s="79"/>
      <c r="GU87" s="79"/>
      <c r="GV87" s="79"/>
      <c r="GW87" s="79"/>
      <c r="GX87" s="79"/>
      <c r="GY87" s="79"/>
      <c r="GZ87" s="79"/>
      <c r="HA87" s="79"/>
      <c r="HB87" s="79"/>
      <c r="HC87" s="79"/>
      <c r="HD87" s="79"/>
      <c r="HE87" s="79"/>
      <c r="HF87" s="79"/>
      <c r="HG87" s="79"/>
      <c r="HH87" s="79"/>
      <c r="HI87" s="79"/>
      <c r="HJ87" s="79"/>
      <c r="HK87" s="79"/>
      <c r="HL87" s="79"/>
      <c r="HM87" s="79"/>
      <c r="HN87" s="79"/>
      <c r="HO87" s="79"/>
      <c r="HP87" s="79"/>
      <c r="HQ87" s="79"/>
      <c r="HR87" s="79"/>
      <c r="HS87" s="79"/>
      <c r="HT87" s="79"/>
      <c r="HU87" s="79"/>
      <c r="HV87" s="79"/>
      <c r="HW87" s="79"/>
      <c r="HX87" s="79"/>
      <c r="HY87" s="79"/>
      <c r="HZ87" s="79"/>
      <c r="IA87" s="79"/>
      <c r="IB87" s="79"/>
      <c r="IC87" s="79"/>
      <c r="ID87" s="79"/>
      <c r="IE87" s="79"/>
      <c r="IF87" s="79"/>
      <c r="IG87" s="79"/>
      <c r="IH87" s="79"/>
      <c r="II87" s="79"/>
      <c r="IJ87" s="79"/>
      <c r="IK87" s="79"/>
      <c r="IL87" s="79"/>
      <c r="IM87" s="79"/>
      <c r="IN87" s="79"/>
      <c r="IO87" s="79"/>
      <c r="IP87" s="79"/>
    </row>
    <row r="88" spans="1:250">
      <c r="A88" s="20" t="s">
        <v>11</v>
      </c>
      <c r="B88" s="6" t="s">
        <v>11</v>
      </c>
      <c r="C88" s="12"/>
      <c r="D88" s="25"/>
      <c r="E88" s="12"/>
      <c r="F88" s="25"/>
      <c r="G88" s="12"/>
      <c r="H88" s="12"/>
      <c r="I88" s="12"/>
    </row>
    <row r="89" spans="1:250">
      <c r="A89" s="19" t="s">
        <v>117</v>
      </c>
      <c r="B89" s="4" t="s">
        <v>11</v>
      </c>
      <c r="C89" s="11"/>
      <c r="D89" s="24"/>
      <c r="E89" s="11">
        <f>SUM(E82:E88)</f>
        <v>0</v>
      </c>
      <c r="F89" s="24"/>
      <c r="G89" s="11">
        <f>SUM(G82:G88)</f>
        <v>0</v>
      </c>
      <c r="H89" s="11"/>
      <c r="I89" s="11">
        <f>SUM(I82:I88)</f>
        <v>0</v>
      </c>
    </row>
    <row r="90" spans="1:250">
      <c r="A90" s="20" t="s">
        <v>11</v>
      </c>
      <c r="B90" s="6" t="s">
        <v>11</v>
      </c>
      <c r="C90" s="12"/>
      <c r="D90" s="12"/>
      <c r="E90" s="12"/>
      <c r="F90" s="12"/>
      <c r="G90" s="12"/>
      <c r="H90" s="12"/>
      <c r="I90" s="12"/>
    </row>
    <row r="91" spans="1:250">
      <c r="A91" s="19" t="s">
        <v>126</v>
      </c>
      <c r="B91" s="4" t="s">
        <v>11</v>
      </c>
      <c r="C91" s="11"/>
      <c r="D91" s="24"/>
      <c r="E91" s="11"/>
      <c r="F91" s="24"/>
      <c r="G91" s="11"/>
      <c r="H91" s="11"/>
      <c r="I91" s="11"/>
    </row>
    <row r="92" spans="1:250">
      <c r="A92" s="20" t="s">
        <v>164</v>
      </c>
      <c r="B92" s="6" t="s">
        <v>128</v>
      </c>
      <c r="C92" s="12">
        <v>1</v>
      </c>
      <c r="D92" s="80"/>
      <c r="E92" s="77">
        <f>C92*D92</f>
        <v>0</v>
      </c>
      <c r="F92" s="80"/>
      <c r="G92" s="77">
        <f>C92*F92</f>
        <v>0</v>
      </c>
      <c r="H92" s="77">
        <f t="shared" ref="H92:I93" si="13">D92+F92</f>
        <v>0</v>
      </c>
      <c r="I92" s="77">
        <f t="shared" si="13"/>
        <v>0</v>
      </c>
    </row>
    <row r="93" spans="1:250">
      <c r="A93" s="56" t="s">
        <v>165</v>
      </c>
      <c r="B93" s="6" t="s">
        <v>128</v>
      </c>
      <c r="C93" s="12">
        <v>1</v>
      </c>
      <c r="D93" s="80"/>
      <c r="E93" s="77">
        <f>C93*D93</f>
        <v>0</v>
      </c>
      <c r="F93" s="80"/>
      <c r="G93" s="77">
        <f>C93*F93</f>
        <v>0</v>
      </c>
      <c r="H93" s="77">
        <f t="shared" si="13"/>
        <v>0</v>
      </c>
      <c r="I93" s="77">
        <f t="shared" si="13"/>
        <v>0</v>
      </c>
    </row>
    <row r="94" spans="1:250">
      <c r="A94" s="20" t="s">
        <v>11</v>
      </c>
      <c r="B94" s="6" t="s">
        <v>11</v>
      </c>
      <c r="C94" s="12"/>
      <c r="D94" s="25"/>
      <c r="E94" s="12"/>
      <c r="F94" s="25"/>
      <c r="G94" s="12"/>
      <c r="H94" s="12"/>
      <c r="I94" s="12"/>
    </row>
    <row r="95" spans="1:250">
      <c r="A95" s="19" t="s">
        <v>127</v>
      </c>
      <c r="B95" s="4" t="s">
        <v>11</v>
      </c>
      <c r="C95" s="11"/>
      <c r="D95" s="24"/>
      <c r="E95" s="11">
        <f>SUM(E92:E94)</f>
        <v>0</v>
      </c>
      <c r="F95" s="24"/>
      <c r="G95" s="11">
        <f>SUM(G92:G94)</f>
        <v>0</v>
      </c>
      <c r="H95" s="11"/>
      <c r="I95" s="11">
        <f>SUM(I92:I94)</f>
        <v>0</v>
      </c>
    </row>
    <row r="96" spans="1:250">
      <c r="A96" s="20" t="s">
        <v>11</v>
      </c>
      <c r="B96" s="6" t="s">
        <v>11</v>
      </c>
      <c r="C96" s="12"/>
      <c r="D96" s="12"/>
      <c r="E96" s="12"/>
      <c r="F96" s="12"/>
      <c r="G96" s="12"/>
      <c r="H96" s="12"/>
      <c r="I96" s="12"/>
    </row>
  </sheetData>
  <mergeCells count="3">
    <mergeCell ref="A8:I9"/>
    <mergeCell ref="E10:F10"/>
    <mergeCell ref="G10:H10"/>
  </mergeCells>
  <phoneticPr fontId="16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92" fitToHeight="0" orientation="portrait" r:id="rId1"/>
  <headerFooter>
    <oddHeader>&amp;C&amp;"Calibri,Tučné"&amp;14&amp;A</oddHeader>
    <oddFooter>&amp;C&amp;"Calibri,Tučné"&amp;12Stránka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pane ySplit="1" topLeftCell="A2" activePane="bottomLeft" state="frozen"/>
      <selection pane="bottomLeft" activeCell="E5" sqref="E5"/>
    </sheetView>
  </sheetViews>
  <sheetFormatPr defaultRowHeight="15"/>
  <cols>
    <col min="1" max="1" width="24.28515625" style="1" bestFit="1" customWidth="1"/>
    <col min="2" max="2" width="54.28515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28" t="s">
        <v>3</v>
      </c>
      <c r="C2" s="3"/>
    </row>
    <row r="3" spans="1:3">
      <c r="A3" s="2" t="s">
        <v>4</v>
      </c>
      <c r="B3" s="29" t="s">
        <v>119</v>
      </c>
      <c r="C3" s="3"/>
    </row>
    <row r="4" spans="1:3">
      <c r="A4" s="2" t="s">
        <v>5</v>
      </c>
      <c r="B4" s="29" t="s">
        <v>130</v>
      </c>
      <c r="C4" s="3"/>
    </row>
    <row r="5" spans="1:3">
      <c r="A5" s="2" t="s">
        <v>6</v>
      </c>
      <c r="B5" s="29" t="s">
        <v>7</v>
      </c>
      <c r="C5" s="3"/>
    </row>
    <row r="6" spans="1:3">
      <c r="A6" s="2" t="s">
        <v>8</v>
      </c>
      <c r="B6" s="31" t="s">
        <v>9</v>
      </c>
      <c r="C6" s="3"/>
    </row>
    <row r="7" spans="1:3">
      <c r="A7" s="2" t="s">
        <v>10</v>
      </c>
      <c r="B7" s="29" t="s">
        <v>11</v>
      </c>
      <c r="C7" s="3"/>
    </row>
    <row r="8" spans="1:3">
      <c r="A8" s="2" t="s">
        <v>12</v>
      </c>
      <c r="B8" s="29" t="s">
        <v>11</v>
      </c>
      <c r="C8" s="3"/>
    </row>
    <row r="9" spans="1:3">
      <c r="A9" s="2" t="s">
        <v>13</v>
      </c>
      <c r="B9" s="29" t="s">
        <v>120</v>
      </c>
      <c r="C9" s="3"/>
    </row>
    <row r="10" spans="1:3">
      <c r="A10" s="2" t="s">
        <v>14</v>
      </c>
      <c r="B10" s="29" t="s">
        <v>11</v>
      </c>
      <c r="C10" s="3"/>
    </row>
    <row r="11" spans="1:3">
      <c r="A11" s="2" t="s">
        <v>15</v>
      </c>
      <c r="B11" s="29" t="s">
        <v>11</v>
      </c>
      <c r="C11" s="3"/>
    </row>
    <row r="12" spans="1:3">
      <c r="A12" s="2" t="s">
        <v>16</v>
      </c>
      <c r="B12" s="29" t="s">
        <v>11</v>
      </c>
      <c r="C12" s="3"/>
    </row>
    <row r="13" spans="1:3">
      <c r="A13" s="2" t="s">
        <v>17</v>
      </c>
      <c r="B13" s="29" t="s">
        <v>11</v>
      </c>
      <c r="C13" s="3"/>
    </row>
    <row r="14" spans="1:3">
      <c r="A14" s="2" t="s">
        <v>18</v>
      </c>
      <c r="B14" s="29" t="s">
        <v>19</v>
      </c>
      <c r="C14" s="3"/>
    </row>
    <row r="15" spans="1:3">
      <c r="A15" s="2" t="s">
        <v>11</v>
      </c>
      <c r="B15" s="30" t="s">
        <v>11</v>
      </c>
      <c r="C15" s="3"/>
    </row>
    <row r="16" spans="1:3">
      <c r="A16" s="2" t="s">
        <v>20</v>
      </c>
      <c r="B16" s="32" t="s">
        <v>21</v>
      </c>
      <c r="C16" s="3"/>
    </row>
    <row r="17" spans="1:3">
      <c r="A17" s="2" t="s">
        <v>22</v>
      </c>
      <c r="B17" s="32" t="s">
        <v>23</v>
      </c>
      <c r="C17" s="3"/>
    </row>
    <row r="18" spans="1:3">
      <c r="A18" s="2" t="s">
        <v>24</v>
      </c>
      <c r="B18" s="32" t="s">
        <v>25</v>
      </c>
      <c r="C18" s="3"/>
    </row>
    <row r="19" spans="1:3">
      <c r="A19" s="2" t="s">
        <v>26</v>
      </c>
      <c r="B19" s="32" t="s">
        <v>23</v>
      </c>
      <c r="C19" s="3"/>
    </row>
    <row r="20" spans="1:3">
      <c r="A20" s="2" t="s">
        <v>27</v>
      </c>
      <c r="B20" s="32" t="s">
        <v>28</v>
      </c>
      <c r="C20" s="3"/>
    </row>
    <row r="21" spans="1:3">
      <c r="A21" s="2" t="s">
        <v>29</v>
      </c>
      <c r="B21" s="32" t="s">
        <v>30</v>
      </c>
      <c r="C21" s="3"/>
    </row>
    <row r="22" spans="1:3">
      <c r="A22" s="2" t="s">
        <v>31</v>
      </c>
      <c r="B22" s="32" t="s">
        <v>28</v>
      </c>
      <c r="C22" s="3"/>
    </row>
    <row r="23" spans="1:3">
      <c r="A23" s="2" t="s">
        <v>32</v>
      </c>
      <c r="B23" s="32" t="s">
        <v>33</v>
      </c>
      <c r="C23" s="3"/>
    </row>
    <row r="24" spans="1:3">
      <c r="A24" s="2" t="s">
        <v>34</v>
      </c>
      <c r="B24" s="32" t="s">
        <v>35</v>
      </c>
      <c r="C24" s="3"/>
    </row>
    <row r="25" spans="1:3">
      <c r="A25" s="2" t="s">
        <v>36</v>
      </c>
      <c r="B25" s="32" t="s">
        <v>28</v>
      </c>
      <c r="C25" s="3"/>
    </row>
    <row r="26" spans="1:3">
      <c r="A26" s="2" t="s">
        <v>37</v>
      </c>
      <c r="B26" s="32" t="s">
        <v>38</v>
      </c>
      <c r="C26" s="3"/>
    </row>
    <row r="27" spans="1:3">
      <c r="A27" s="2" t="s">
        <v>39</v>
      </c>
      <c r="B27" s="32" t="s">
        <v>28</v>
      </c>
      <c r="C27" s="3"/>
    </row>
    <row r="28" spans="1:3">
      <c r="A28" s="2" t="s">
        <v>40</v>
      </c>
      <c r="B28" s="32" t="s">
        <v>28</v>
      </c>
      <c r="C28" s="3"/>
    </row>
    <row r="29" spans="1:3">
      <c r="A29" s="2" t="s">
        <v>41</v>
      </c>
      <c r="B29" s="32" t="s">
        <v>42</v>
      </c>
      <c r="C29" s="3"/>
    </row>
    <row r="30" spans="1:3">
      <c r="A30" s="2" t="s">
        <v>43</v>
      </c>
      <c r="B30" s="32" t="s">
        <v>44</v>
      </c>
      <c r="C30" s="3"/>
    </row>
    <row r="31" spans="1:3" ht="24.75">
      <c r="A31" s="8" t="s">
        <v>45</v>
      </c>
      <c r="B31" s="32" t="s">
        <v>46</v>
      </c>
      <c r="C31" s="3"/>
    </row>
    <row r="32" spans="1:3">
      <c r="A32" s="2" t="s">
        <v>47</v>
      </c>
      <c r="B32" s="32" t="s">
        <v>46</v>
      </c>
      <c r="C32" s="3"/>
    </row>
    <row r="33" spans="1:2">
      <c r="A33" s="1" t="s">
        <v>48</v>
      </c>
      <c r="B33" s="33">
        <v>5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Header>&amp;C&amp;"Calibri,Tučné"&amp;14&amp;A</oddHeader>
    <oddFooter>&amp;C&amp;"Calibri,Tučné"&amp;12Stránka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Držmíšek Radim</cp:lastModifiedBy>
  <cp:lastPrinted>2020-02-24T11:02:15Z</cp:lastPrinted>
  <dcterms:created xsi:type="dcterms:W3CDTF">2017-08-07T09:09:46Z</dcterms:created>
  <dcterms:modified xsi:type="dcterms:W3CDTF">2021-07-02T10:15:36Z</dcterms:modified>
</cp:coreProperties>
</file>